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 " sheetId="1" r:id="rId1"/>
    <sheet name="汇总表  (3)" sheetId="4" state="hidden" r:id="rId2"/>
    <sheet name="汇总表  (2)" sheetId="3" state="hidden" r:id="rId3"/>
  </sheets>
  <definedNames>
    <definedName name="_xlnm._FilterDatabase" localSheetId="0" hidden="1">'汇总表 '!#REF!</definedName>
    <definedName name="_xlnm._FilterDatabase" localSheetId="2" hidden="1">'汇总表  (2)'!$A$3:$T$197</definedName>
    <definedName name="_xlnm._FilterDatabase" localSheetId="1" hidden="1">'汇总表  (3)'!$A$3:$U$197</definedName>
    <definedName name="_xlnm.Print_Area" localSheetId="2">'汇总表  (2)'!$A$1:$L$104</definedName>
    <definedName name="_xlnm.Print_Area" localSheetId="1">'汇总表  (3)'!$A$1:$L$196</definedName>
    <definedName name="_xlnm.Print_Titles" localSheetId="0">'汇总表 '!#REF!</definedName>
    <definedName name="_xlnm.Print_Titles" localSheetId="2">'汇总表  (2)'!$1:$3</definedName>
    <definedName name="_xlnm.Print_Titles" localSheetId="1">'汇总表  (3)'!$1:$3</definedName>
  </definedNames>
  <calcPr calcId="144525"/>
</workbook>
</file>

<file path=xl/sharedStrings.xml><?xml version="1.0" encoding="utf-8"?>
<sst xmlns="http://schemas.openxmlformats.org/spreadsheetml/2006/main" count="3381" uniqueCount="513">
  <si>
    <t>附件2</t>
  </si>
  <si>
    <t>深圳市商务局2022年促进消费提升扶持计划纾困政策—批发零售及餐饮企业稳增长奖励项目（第二批）拟不予奖励项目清单</t>
  </si>
  <si>
    <t>序号</t>
  </si>
  <si>
    <t>申报企业名称</t>
  </si>
  <si>
    <t>统一社会信用代码</t>
  </si>
  <si>
    <t>行业类别</t>
  </si>
  <si>
    <t>经审定后的拟奖励金额（万元）</t>
  </si>
  <si>
    <t>不予奖励原因</t>
  </si>
  <si>
    <t>深圳市凤煌渔港餐饮有限公司</t>
  </si>
  <si>
    <t>91440300MA5F6UFU59</t>
  </si>
  <si>
    <t>餐饮业</t>
  </si>
  <si>
    <t>2022年1-6月营业收入未达到最低奖励限额</t>
  </si>
  <si>
    <t>深圳市沙都餐饮管理有限公司</t>
  </si>
  <si>
    <t>91440300319321316D</t>
  </si>
  <si>
    <t>深圳发诚餐饮管理有限公司</t>
  </si>
  <si>
    <t>91440300093920040E</t>
  </si>
  <si>
    <t>深圳市白丁餐饮管理有限公司</t>
  </si>
  <si>
    <t>91440300MA5EE6GN11</t>
  </si>
  <si>
    <t>深圳市汤王餐饮管理有限公司</t>
  </si>
  <si>
    <t>91440300326613341Y</t>
  </si>
  <si>
    <t>天纯餐饮管理（深圳）有限责任公司</t>
  </si>
  <si>
    <t>91440300MA5FL4FX02</t>
  </si>
  <si>
    <t>深圳市好百味餐饮管理有限公司</t>
  </si>
  <si>
    <t>914403007466399861</t>
  </si>
  <si>
    <t>深圳裕珩餐饮管理有限公司</t>
  </si>
  <si>
    <t>91440300MA5G73DF25</t>
  </si>
  <si>
    <t>深圳市新金盛饮食服务有限公司</t>
  </si>
  <si>
    <t>91440300668505965A</t>
  </si>
  <si>
    <t>深圳市掌尚明珠文化传媒有限公司</t>
  </si>
  <si>
    <t>914403006990527512</t>
  </si>
  <si>
    <t>深圳市禧粤餐饮管理有限公司</t>
  </si>
  <si>
    <t>91440300MA5EJ89X1X</t>
  </si>
  <si>
    <t>深圳麦田山丘餐饮管理有限公司</t>
  </si>
  <si>
    <t>91440300MA5DN2Q392</t>
  </si>
  <si>
    <t>深圳市金贝子餐饮有限公司</t>
  </si>
  <si>
    <t>914403007865802613</t>
  </si>
  <si>
    <t>深圳市万福烧肉餐饮管理有限公司</t>
  </si>
  <si>
    <t>91440300MA5F9Y060U</t>
  </si>
  <si>
    <t>深圳市稻谷香饮食有限公司</t>
  </si>
  <si>
    <t>91440300743238597A</t>
  </si>
  <si>
    <t>深圳市玖玥餐饮有限公司</t>
  </si>
  <si>
    <t>91440300MA5FQT0E5T</t>
  </si>
  <si>
    <t>悦华（深圳）餐饮有限公司</t>
  </si>
  <si>
    <t>91440300MA5FEQ5N7R</t>
  </si>
  <si>
    <t>海皇廷饮食（深圳）有限公司</t>
  </si>
  <si>
    <t>914403003415357328</t>
  </si>
  <si>
    <t>深圳市悦膳餐饮管理有限公司</t>
  </si>
  <si>
    <t>914403005907364987</t>
  </si>
  <si>
    <t>深圳市董姐梅子餐饮管理有限公司</t>
  </si>
  <si>
    <t>91440300MA5DD8D70H</t>
  </si>
  <si>
    <t>深圳伯特利餐饮文化有限公司</t>
  </si>
  <si>
    <t>91440300MA5F6Y11XY</t>
  </si>
  <si>
    <t>深圳市万家好餐饮连锁有限责任公司</t>
  </si>
  <si>
    <t>91440300279347350T</t>
  </si>
  <si>
    <t>深圳南蓉新酒店有限公司</t>
  </si>
  <si>
    <t>91440300618921792B</t>
  </si>
  <si>
    <t>核减其他收入后，主营业务收入未达到最低奖励限额</t>
  </si>
  <si>
    <t>深圳尊宝餐饮管理有限公司</t>
  </si>
  <si>
    <t>91440300MA5DDT104L</t>
  </si>
  <si>
    <t>深圳市南方航空经济发展有限公司</t>
  </si>
  <si>
    <t>9144030019221087X4</t>
  </si>
  <si>
    <t>深圳市美味通餐饮管理有限公司</t>
  </si>
  <si>
    <t>914403007691981916</t>
  </si>
  <si>
    <t>专项审计时放弃申请</t>
  </si>
  <si>
    <t>蛙来哒（深圳）餐饮管理有限公司</t>
  </si>
  <si>
    <t>91440300MA5F7UCA8P</t>
  </si>
  <si>
    <t>深圳市商务局2022年促进消费提升扶持计划餐饮企业稳增长奖励项目审计情况汇总表</t>
  </si>
  <si>
    <t>申请单位</t>
  </si>
  <si>
    <t>统一信用代码</t>
  </si>
  <si>
    <t>申报单位注册地所在行政区</t>
  </si>
  <si>
    <t>申报单位是否对申报材料的真实性、合法性、完整性负责，如实提供本单位信用状况，承担违约责任并作出承诺，不得弄虚作假、套取、骗取专项资金。</t>
  </si>
  <si>
    <t>申报单位是否未被国家、省、市有关部门列入严重失信主体名单实施惩戒，明确限制申请财政性资金项目，且在限制期内。</t>
  </si>
  <si>
    <t>申报单位是否按要求向统计部门报送统计数据。</t>
  </si>
  <si>
    <t>申报单位是否为餐饮业。</t>
  </si>
  <si>
    <t>财务报表中2022年1-6月营业收入（万元）</t>
  </si>
  <si>
    <t>核减金额（万元）</t>
  </si>
  <si>
    <t>审定2022年1-6月主营业务收入（万元）</t>
  </si>
  <si>
    <t>建议奖励金额（万元）</t>
  </si>
  <si>
    <t>核减原因</t>
  </si>
  <si>
    <t>备注</t>
  </si>
  <si>
    <t>深圳西贝高峰餐饮管理有限公司</t>
  </si>
  <si>
    <t>91440300MA5ETP8Q96</t>
  </si>
  <si>
    <t>深圳市福田区</t>
  </si>
  <si>
    <t>是</t>
  </si>
  <si>
    <t>核减其他业务收入</t>
  </si>
  <si>
    <t>张</t>
  </si>
  <si>
    <t>太兴饮食管理（中国）有限公司</t>
  </si>
  <si>
    <t>9144030068758120XM</t>
  </si>
  <si>
    <t>深圳市罗湖区</t>
  </si>
  <si>
    <t>八十五度餐饮管理（深圳）有限公司</t>
  </si>
  <si>
    <t>91440300558668114X</t>
  </si>
  <si>
    <t>敏华餐饮管理（深圳）有限公司</t>
  </si>
  <si>
    <t>91440300MA5FP0HQ78</t>
  </si>
  <si>
    <t>深圳西贝第一餐饮有限公司</t>
  </si>
  <si>
    <t>91440300582729503C</t>
  </si>
  <si>
    <t>深圳市南山区</t>
  </si>
  <si>
    <t>深圳西贝喜悦餐饮有限公司</t>
  </si>
  <si>
    <t>914403003592077290</t>
  </si>
  <si>
    <t>深圳市八合里餐饮管理有限公司 （深圳市八合里海记餐饮文化有限公司）</t>
  </si>
  <si>
    <t>91440300350062789K</t>
  </si>
  <si>
    <t>深圳探鱼餐饮管理有限公司</t>
  </si>
  <si>
    <t>914403000879130126</t>
  </si>
  <si>
    <t>深圳市都市嘉餐饮管理服务有限公司</t>
  </si>
  <si>
    <t>91440300057874649X</t>
  </si>
  <si>
    <t>深圳市龙华区</t>
  </si>
  <si>
    <t>深圳市茶生活文化产业有限公司</t>
  </si>
  <si>
    <t>91440300MA5EYRCUXB</t>
  </si>
  <si>
    <t>深圳市北海渔村饮食服务有限公司</t>
  </si>
  <si>
    <t>914403007152247371</t>
  </si>
  <si>
    <t>深圳速堡餐饮有限公司</t>
  </si>
  <si>
    <t>91440300081256736R</t>
  </si>
  <si>
    <t>深圳市禾绿餐饮管理有限公司</t>
  </si>
  <si>
    <t>914403001924516306</t>
  </si>
  <si>
    <t>叶浦都餐饮管理（深圳）有限公司</t>
  </si>
  <si>
    <t>91440300591885778E</t>
  </si>
  <si>
    <t>美心食品（深圳）有限公司</t>
  </si>
  <si>
    <t>91440300664186792T</t>
  </si>
  <si>
    <t>元气寿司餐饮服务管理（深圳）有限公司</t>
  </si>
  <si>
    <t>914403006820042510</t>
  </si>
  <si>
    <t>茶木餐饮管理（深圳）有限公司</t>
  </si>
  <si>
    <t>9144030032050008XK</t>
  </si>
  <si>
    <t>深圳润鸿餐饮有限公司</t>
  </si>
  <si>
    <t>91440300MA5EMYQE1R</t>
  </si>
  <si>
    <t>蔡澜玖玖（广东）餐饮管理有限公司</t>
  </si>
  <si>
    <t>91440300MA5ERK8H0E</t>
  </si>
  <si>
    <t>蔡澜抱抱（广东）餐饮管理有限公司</t>
  </si>
  <si>
    <t>91440300MA5ET6XL52</t>
  </si>
  <si>
    <t>核减其他业务收入、分店收入（未合并纳统）</t>
  </si>
  <si>
    <t>深圳市鑫泰餐饮管理有限公司</t>
  </si>
  <si>
    <t>914403006748048814</t>
  </si>
  <si>
    <t>深圳潮江春餐饮有限公司</t>
  </si>
  <si>
    <t>91440300774130888D</t>
  </si>
  <si>
    <t>深圳好一典餐饮集团有限公司</t>
  </si>
  <si>
    <t>9144030008778509XH</t>
  </si>
  <si>
    <t>深圳市宝安区</t>
  </si>
  <si>
    <t>瑞幸咖啡（深圳）有限公司</t>
  </si>
  <si>
    <t>91440300MA5F04QJ12</t>
  </si>
  <si>
    <t>核减运费收入</t>
  </si>
  <si>
    <t>深圳正中酒店餐饮管理有限公司</t>
  </si>
  <si>
    <t>91440300279522868J</t>
  </si>
  <si>
    <t>深圳市龙岗区</t>
  </si>
  <si>
    <t>核减其他业务收入、主营业务收入-房费收入、主营业务收入-其他收入</t>
  </si>
  <si>
    <t>深圳市大中华潮江春酒楼有限公司</t>
  </si>
  <si>
    <t>9144030067186052XJ</t>
  </si>
  <si>
    <t>深圳瑞全餐饮管理有限公司</t>
  </si>
  <si>
    <t>914403002795314653</t>
  </si>
  <si>
    <t>深圳市兴心诚餐饮管理有限公司</t>
  </si>
  <si>
    <t>91440300782794588W</t>
  </si>
  <si>
    <t>核减主营业务收入-食堂设备费</t>
  </si>
  <si>
    <t>深圳市乐百年餐饮投资管理有限公司</t>
  </si>
  <si>
    <t>9144030058563098XJ</t>
  </si>
  <si>
    <t>深圳市宝利来投资有限公司</t>
  </si>
  <si>
    <t>914403007362640411</t>
  </si>
  <si>
    <t>核减本部主营业务收入-21年收入、分公司其他业务收入、分公司主营业务收入-房费、电话费、洗衣费、停车场、租金</t>
  </si>
  <si>
    <t>深圳市麻辣福客餐饮连锁服务有限公司</t>
  </si>
  <si>
    <t>91440300MA5DD4QC3H</t>
  </si>
  <si>
    <t>深圳联郡餐饮管理有限公司</t>
  </si>
  <si>
    <t>91440300342892029U</t>
  </si>
  <si>
    <t>深圳市江南厨子海岸餐饮有限公司</t>
  </si>
  <si>
    <t>91440300670020764T</t>
  </si>
  <si>
    <t>中核凯利（深圳）餐饮管理有限公司</t>
  </si>
  <si>
    <t>914403000679649123</t>
  </si>
  <si>
    <t>深圳市创维康饮食服务有限公司</t>
  </si>
  <si>
    <t>914403007388449398</t>
  </si>
  <si>
    <t>深圳航空食品有限公司</t>
  </si>
  <si>
    <t>91440300618858033P</t>
  </si>
  <si>
    <t>核减其他业务收入、主营业务收入-机组、机上洗涤费</t>
  </si>
  <si>
    <t>深圳市鲜誉营养餐有限公司</t>
  </si>
  <si>
    <t>914403003196327209</t>
  </si>
  <si>
    <t>核减其他业务收入、主营业务收入-其他、趣店</t>
  </si>
  <si>
    <t>广酒（深圳）餐饮管理有限公司</t>
  </si>
  <si>
    <t>91440300MA5FGBMT41</t>
  </si>
  <si>
    <t>广东天地和实业控股集团有限公司</t>
  </si>
  <si>
    <t>91440300693955087P</t>
  </si>
  <si>
    <t>核减主营业务收入-厨房设备保养费、租赁收入</t>
  </si>
  <si>
    <t>深圳市万味源餐饮管理有限公司</t>
  </si>
  <si>
    <t>91440300678591211U</t>
  </si>
  <si>
    <t>核减主营业务收入-外销收入（中心仓销售蜀海物资收入）</t>
  </si>
  <si>
    <t>深圳市俏九州实业有限公司</t>
  </si>
  <si>
    <t>91440300335320233L</t>
  </si>
  <si>
    <t>文和友投资管理（深圳）有限公司</t>
  </si>
  <si>
    <t>91440300359532847C</t>
  </si>
  <si>
    <t>乾杯（深圳）餐饮管理有限公司</t>
  </si>
  <si>
    <t>91440300MA5DRQ735B</t>
  </si>
  <si>
    <t>核减其他业务收入、主营业务收入-活动收入、GL</t>
  </si>
  <si>
    <t>深圳市七十九号渔船赛西餐饮服务有限公司</t>
  </si>
  <si>
    <t>91440300MA5FJKHG7J</t>
  </si>
  <si>
    <t>深圳市七十九号渔船云城餐饮服务有限公司</t>
  </si>
  <si>
    <t>91440300MA5F6G444G</t>
  </si>
  <si>
    <t>深圳市江南厨子益田餐饮有限公司</t>
  </si>
  <si>
    <t>914403006853954979</t>
  </si>
  <si>
    <t>深圳市七十九号渔船湖宝餐饮服务有限公司</t>
  </si>
  <si>
    <t>91440300MA5GCTAD58</t>
  </si>
  <si>
    <t>深圳新语餐饮管理有限公司</t>
  </si>
  <si>
    <t>9144030076916993X4</t>
  </si>
  <si>
    <t>深圳市光明鸽餐饮文化投资发展有限公司</t>
  </si>
  <si>
    <t>91440300MA5FJT133G</t>
  </si>
  <si>
    <t>深圳市光明区</t>
  </si>
  <si>
    <t>深圳青子衿餐饮实业有限公司</t>
  </si>
  <si>
    <t>91440300MA5DCTU973</t>
  </si>
  <si>
    <t>深圳市都乐门餐饮实业有限公司</t>
  </si>
  <si>
    <t>91440300715209115B</t>
  </si>
  <si>
    <t>汉堡王食品（深圳）有限公司</t>
  </si>
  <si>
    <t>914403006939641518</t>
  </si>
  <si>
    <t>深圳绿源餐饮管理有限公司</t>
  </si>
  <si>
    <t>914403005571819611</t>
  </si>
  <si>
    <t>李</t>
  </si>
  <si>
    <t>深圳市七十九号渔船岗厦餐饮服务有限公司</t>
  </si>
  <si>
    <t>91440300MA5EU5WC8X</t>
  </si>
  <si>
    <t>深圳市炳胜品味饮食有限公司</t>
  </si>
  <si>
    <t>91440300MA5FJM812Y</t>
  </si>
  <si>
    <t>深圳市七十九号渔船中电餐饮服务有限公司</t>
  </si>
  <si>
    <t>91440300MA5ED7CD1G</t>
  </si>
  <si>
    <t>广东徐记海鲜餐饮有限公司</t>
  </si>
  <si>
    <t>91440300MA5GCUURXN</t>
  </si>
  <si>
    <t>星巴克咖啡（深圳）有限公司</t>
  </si>
  <si>
    <t>914403007388010820</t>
  </si>
  <si>
    <t>核减主营业务收入-其他</t>
  </si>
  <si>
    <t>深圳市越品餐饮管理有限公司</t>
  </si>
  <si>
    <t>91440300062701507J</t>
  </si>
  <si>
    <t>核减其他业务收入、其他收益</t>
  </si>
  <si>
    <t>深圳市美奈餐饮管理有限公司</t>
  </si>
  <si>
    <t>91440300MA5G6LAB49</t>
  </si>
  <si>
    <t>深圳市越小品餐饮管理有限公司</t>
  </si>
  <si>
    <t>91440300MA5G6LAG5H</t>
  </si>
  <si>
    <t>深圳市农耕记餐饮有限公司</t>
  </si>
  <si>
    <t>91440300MA5EEF1N0R</t>
  </si>
  <si>
    <t>核减主营业务收入-街电收入</t>
  </si>
  <si>
    <t>深圳市金百味商业运营管理有限公司</t>
  </si>
  <si>
    <t>91440300MA5G0XYK09</t>
  </si>
  <si>
    <t>深圳市金百味餐饮管理策划有限公司</t>
  </si>
  <si>
    <t>91440300584087946T</t>
  </si>
  <si>
    <t>核减主营业务收入-租金收入</t>
  </si>
  <si>
    <t>深圳市炳胜品味餐饮有限公司</t>
  </si>
  <si>
    <t>91440300MA5F7N3L15</t>
  </si>
  <si>
    <t>深圳嘉美轩食品有限公司</t>
  </si>
  <si>
    <t>91440300MA5FA45R8G</t>
  </si>
  <si>
    <t>深圳市坪山区</t>
  </si>
  <si>
    <t>深圳市东旭餐饮管理有限公司</t>
  </si>
  <si>
    <t>91440300729849068D</t>
  </si>
  <si>
    <t>深圳市嘉旺餐饮连锁有限公司</t>
  </si>
  <si>
    <t>91440300715250169J</t>
  </si>
  <si>
    <t>核减其他业务收入、主营业务收入-个体工商户（2个单位）</t>
  </si>
  <si>
    <t>味千拉面饮食服务（深圳）有限公司</t>
  </si>
  <si>
    <t>914403007525018019</t>
  </si>
  <si>
    <t>深圳市聚百味餐饮管理有限公司</t>
  </si>
  <si>
    <t>914403000857198496</t>
  </si>
  <si>
    <t>深圳美西西餐饮管理有限公司</t>
  </si>
  <si>
    <t>91440300359868156W</t>
  </si>
  <si>
    <t>核减其他业务收入、主营业务收入-喜茶周边</t>
  </si>
  <si>
    <t>深圳市心连心餐饮管理有限公司</t>
  </si>
  <si>
    <t>91440300665881893P</t>
  </si>
  <si>
    <t>深圳市台盖餐饮管理有限公司</t>
  </si>
  <si>
    <t>91440300MA5DB4TW54</t>
  </si>
  <si>
    <t>深圳市喜宴圣丰餐饮管理有限公司</t>
  </si>
  <si>
    <t>91440300MA5FR1WQ6A</t>
  </si>
  <si>
    <t>深圳达美乐餐饮管理有限公司</t>
  </si>
  <si>
    <t>91440300MA5F58CQ8D</t>
  </si>
  <si>
    <t>深圳市德保膳食管理有限公司</t>
  </si>
  <si>
    <t>9144030079664605XE</t>
  </si>
  <si>
    <t>悦兰苑（深圳）餐饮管理有限公司</t>
  </si>
  <si>
    <t>91440300MA5ERNPH7Y</t>
  </si>
  <si>
    <t>深圳市鲜语运营管理有限公司</t>
  </si>
  <si>
    <t>91440300MA5DC3L99B</t>
  </si>
  <si>
    <t>深圳市鼎禾盛饮食管理服务有限公司</t>
  </si>
  <si>
    <t>91440300596787819U</t>
  </si>
  <si>
    <t>深圳市欢筷营养配餐有限公司</t>
  </si>
  <si>
    <t>914403003062952518</t>
  </si>
  <si>
    <t>深圳市正康达饮食实业有限公司</t>
  </si>
  <si>
    <t>914403006658954190</t>
  </si>
  <si>
    <t>深圳市爱人餐饮服务有限公司</t>
  </si>
  <si>
    <t>91440300746609533L</t>
  </si>
  <si>
    <t>深圳南联股份有限公司</t>
  </si>
  <si>
    <t>914403006188602722</t>
  </si>
  <si>
    <t>核减主营业务收入-租赁收入、其他业务收入</t>
  </si>
  <si>
    <t>深圳市润沅餐饮服务管理有限公司</t>
  </si>
  <si>
    <t>91440300MA5F7JL46P</t>
  </si>
  <si>
    <t>深圳市笋岗七十九号渔船餐饮服务有限公司</t>
  </si>
  <si>
    <t>91440300MA5GT2YQ3X</t>
  </si>
  <si>
    <t>广东省深圳市七十九号渔船一方餐饮服务有限公司</t>
  </si>
  <si>
    <t>91440300MA5FF2GE3C</t>
  </si>
  <si>
    <t>深圳维华盛世唐宫饮食有限公司</t>
  </si>
  <si>
    <t>91440300662654740A</t>
  </si>
  <si>
    <t>深圳真功夫餐饮投资有限公司</t>
  </si>
  <si>
    <t>91440300MA5FW33NX7</t>
  </si>
  <si>
    <t>深圳鸿业餐饮服务有限公司</t>
  </si>
  <si>
    <t>91440300567068241R</t>
  </si>
  <si>
    <t>深圳真功夫餐饮管理有限公司</t>
  </si>
  <si>
    <t>91440300670031105L</t>
  </si>
  <si>
    <t>深圳市欢乐牧场餐饮管理有限公司</t>
  </si>
  <si>
    <t>91440300MA5G9DU069</t>
  </si>
  <si>
    <t>深圳市豪麟餐饮有限公司</t>
  </si>
  <si>
    <t>91440300MA5EQ7J51F</t>
  </si>
  <si>
    <t>美颐美餐厅（深圳）有限公司</t>
  </si>
  <si>
    <t>91440300MA5EHP94XF</t>
  </si>
  <si>
    <t>深圳市天玺餐饮娱乐管理有限公司</t>
  </si>
  <si>
    <t>91440300349822111W</t>
  </si>
  <si>
    <t>深圳市正君餐饮管理顾问有限公司</t>
  </si>
  <si>
    <t>914403006641668556</t>
  </si>
  <si>
    <t>核减其他业务收入、重复入账</t>
  </si>
  <si>
    <t>广东老乡鸡餐饮有限公司</t>
  </si>
  <si>
    <t>91440300MA5GDUWB7H</t>
  </si>
  <si>
    <t>深圳家乐缘餐饮顾问有限公司</t>
  </si>
  <si>
    <t>914403007852582465</t>
  </si>
  <si>
    <t xml:space="preserve"> 深圳市福田区</t>
  </si>
  <si>
    <t>深圳遇见小面餐饮管理有限公司</t>
  </si>
  <si>
    <t>91440300MA5EJRPEXF</t>
  </si>
  <si>
    <t>核减装修设计费收入和租金收入</t>
  </si>
  <si>
    <t>方</t>
  </si>
  <si>
    <t>润园四季（深圳）餐饮管理有限公司</t>
  </si>
  <si>
    <t>91440300MA5FQQ4T5F</t>
  </si>
  <si>
    <t>深圳乐膳餐饮管理有限公司</t>
  </si>
  <si>
    <t>91440300MA5G6JJ731</t>
  </si>
  <si>
    <t>核减租金收入</t>
  </si>
  <si>
    <t>深圳吉野家快餐有限公司</t>
  </si>
  <si>
    <t>91440300761963469L</t>
  </si>
  <si>
    <t>深圳市红荔村餐饮有限公司</t>
  </si>
  <si>
    <t>91440300782794991Y</t>
  </si>
  <si>
    <t>深圳市和兴隆新概念食品科技有限公司</t>
  </si>
  <si>
    <t>914403000812829349</t>
  </si>
  <si>
    <t>核减日用品销售收入</t>
  </si>
  <si>
    <t>深圳市春满园海景湾餐饮管理有限公司</t>
  </si>
  <si>
    <t>91440300MA5GWKE33P</t>
  </si>
  <si>
    <t>深圳逸景酒店管理有限公司</t>
  </si>
  <si>
    <t>914403005554302666</t>
  </si>
  <si>
    <t>深圳市众盟餐饮有限公司</t>
  </si>
  <si>
    <t>914403000886458063</t>
  </si>
  <si>
    <t>深圳市新之光餐饮管理有限公司</t>
  </si>
  <si>
    <t>91440300070350559Q</t>
  </si>
  <si>
    <t>利宝阁（深圳）餐饮有限公司</t>
  </si>
  <si>
    <t>91440300075156800X</t>
  </si>
  <si>
    <t>核减投资收益</t>
  </si>
  <si>
    <t>春满园饮食管理服务（深圳）集团有限公司</t>
  </si>
  <si>
    <t>91440300192326725L</t>
  </si>
  <si>
    <t>深圳市春满园喜宴餐饮管理有限公司</t>
  </si>
  <si>
    <t>91440300MA5GU72Y44</t>
  </si>
  <si>
    <t>深圳市百荟圣丰城餐饮管理有限公司</t>
  </si>
  <si>
    <t>91440300MA5FCQKW5R</t>
  </si>
  <si>
    <t>深圳永和大王餐饮有限公司</t>
  </si>
  <si>
    <t>914403007084278009</t>
  </si>
  <si>
    <t>深圳市春满园前面是海餐饮管理有限公司</t>
  </si>
  <si>
    <t>91440300MA5GU7G13J</t>
  </si>
  <si>
    <t>芭依珊（深圳）餐饮管理有限公司</t>
  </si>
  <si>
    <t>91440300MA5DB1RP7R</t>
  </si>
  <si>
    <t>深圳大快活快餐有限公司</t>
  </si>
  <si>
    <t>91440300618865938C</t>
  </si>
  <si>
    <t>深圳市开元餐饮管理有限公司</t>
  </si>
  <si>
    <t>91440300799237251T</t>
  </si>
  <si>
    <t>深圳市春满园濠盛餐饮管理有限公司</t>
  </si>
  <si>
    <t>91440300MA5GX1KD7G</t>
  </si>
  <si>
    <t>深圳市春满园东方世纪大酒楼有限公司</t>
  </si>
  <si>
    <t>914403007979548986</t>
  </si>
  <si>
    <t>深圳市松哥油焖大虾餐饮管理有限公司</t>
  </si>
  <si>
    <t>91440300359318664G</t>
  </si>
  <si>
    <t>深圳市庭苑餐饮策划管理有限公司</t>
  </si>
  <si>
    <t>91440300MA5GNYY21C</t>
  </si>
  <si>
    <t>宏茂饮食管理（深圳）有限公司</t>
  </si>
  <si>
    <t>91440300777189033M</t>
  </si>
  <si>
    <t>金翠皇宫饮食（深圳）有限公司</t>
  </si>
  <si>
    <t>91440300570044611P</t>
  </si>
  <si>
    <t xml:space="preserve"> 深圳市南山区</t>
  </si>
  <si>
    <t>深圳市新发餐饮管理有限公司</t>
  </si>
  <si>
    <t>91440300MA5GXNUUX8</t>
  </si>
  <si>
    <t>深圳市一心一味餐饮管理有限公司</t>
  </si>
  <si>
    <t>91440300MA5DGGDE6C</t>
  </si>
  <si>
    <t>深圳市金好彩饮食管理有限公司</t>
  </si>
  <si>
    <t>91440300781365730R</t>
  </si>
  <si>
    <t>深圳市乐凯撒比萨餐饮管理有限公司</t>
  </si>
  <si>
    <t>91440300584050895D</t>
  </si>
  <si>
    <t>深圳市海底捞餐饮有限责任公司</t>
  </si>
  <si>
    <t>91440300590724999G</t>
  </si>
  <si>
    <t>深圳市开味缘餐饮管理有限公司</t>
  </si>
  <si>
    <t>91440300561528315H</t>
  </si>
  <si>
    <t>深圳市宅配餐饮管理有限公司</t>
  </si>
  <si>
    <t>91440300MA5DGAD995</t>
  </si>
  <si>
    <t>深圳手作餐饮管理有限公司</t>
  </si>
  <si>
    <t>91440300MA5H2MHU6J</t>
  </si>
  <si>
    <t>深圳市鑫辉餐饮服务管理有限公司</t>
  </si>
  <si>
    <t>91440300783930895M</t>
  </si>
  <si>
    <t>深圳市优芙得餐饮管理有限责任公司</t>
  </si>
  <si>
    <t>91440300582709289N</t>
  </si>
  <si>
    <t>深圳市奈雪餐饮管理有限公司</t>
  </si>
  <si>
    <t>91440300MA5DB4UBXJ</t>
  </si>
  <si>
    <t>深圳市前海深港合作区</t>
  </si>
  <si>
    <t>核减其他业务收入、主营业务收入_外部_礼物收入</t>
  </si>
  <si>
    <t>深圳面点王饮食连锁有限公司</t>
  </si>
  <si>
    <t>91440300192401115G</t>
  </si>
  <si>
    <t>深圳市佳佳顺餐饮实业有限公司</t>
  </si>
  <si>
    <t>914403003349841699</t>
  </si>
  <si>
    <t>深圳市金稻园乐记餐饮有限公司</t>
  </si>
  <si>
    <t>91440300766395931A</t>
  </si>
  <si>
    <t>深圳花厨餐饮管理有限公司</t>
  </si>
  <si>
    <t>91440300MA5FPCJ34M</t>
  </si>
  <si>
    <t>深圳金拱门食品有限公司</t>
  </si>
  <si>
    <t>91440300618899062X</t>
  </si>
  <si>
    <t>深圳市麦点九毛九餐饮管理有限公司</t>
  </si>
  <si>
    <t>91440300056160345K</t>
  </si>
  <si>
    <t>深圳领鲜稻香饮食有限公司</t>
  </si>
  <si>
    <t>914403007827986931</t>
  </si>
  <si>
    <t>深圳市客家汇饮食管理有限公司</t>
  </si>
  <si>
    <t>91440300550305378E</t>
  </si>
  <si>
    <t>深圳市歌志轩餐饮有限公司</t>
  </si>
  <si>
    <t>914403000527884420</t>
  </si>
  <si>
    <t>深圳市快乐园餐饮管理有限公司</t>
  </si>
  <si>
    <t>91440300680374945L</t>
  </si>
  <si>
    <t>深圳市喜宴又一村餐饮管理有限公司</t>
  </si>
  <si>
    <t>91440300MA5F30ND9L</t>
  </si>
  <si>
    <t>深圳市喜宴又一村餐饮有限公司</t>
  </si>
  <si>
    <t>91440300MA5F6PRK60</t>
  </si>
  <si>
    <t>云</t>
  </si>
  <si>
    <t>深圳市欣惠餐饮管理有限公司</t>
  </si>
  <si>
    <t>91440300MA5FLLBF4W</t>
  </si>
  <si>
    <t>核减其他业务收入-管理收入、处置收入、其他收益</t>
  </si>
  <si>
    <t>深圳市好当家餐饮连锁管理有限公司</t>
  </si>
  <si>
    <t>914403006748465394</t>
  </si>
  <si>
    <t>深圳市富和餐饮管理有限公司</t>
  </si>
  <si>
    <t>914403006894290925</t>
  </si>
  <si>
    <t>深圳市卓悦食尚乐陶餐饮管理有限公司</t>
  </si>
  <si>
    <t>91440300MA5FL37FXQ</t>
  </si>
  <si>
    <t>深圳润园四季餐饮有限公司</t>
  </si>
  <si>
    <t>914403005571835453</t>
  </si>
  <si>
    <t>三生（深圳）餐饮管理有限公司</t>
  </si>
  <si>
    <t>91440300MA5DMMFP82</t>
  </si>
  <si>
    <t>核减其他业务收入-移动电源</t>
  </si>
  <si>
    <t>利宝阁（深圳）宴会餐饮有限公司</t>
  </si>
  <si>
    <t>91440300MA5EEG332Y</t>
  </si>
  <si>
    <t>深圳佳宁娜贵宾楼饭店有限公司</t>
  </si>
  <si>
    <t>914403007852521350</t>
  </si>
  <si>
    <t>深圳市胡桃里餐饮有限公司</t>
  </si>
  <si>
    <t>91440300MA5DC8LH8L</t>
  </si>
  <si>
    <t>核减充电宝收入</t>
  </si>
  <si>
    <t>深圳市迈志豪餐饮实业有限公司</t>
  </si>
  <si>
    <t>914403007330627941</t>
  </si>
  <si>
    <t>核减其他业务收入-租赁费</t>
  </si>
  <si>
    <t>深圳星怡会餐饮管理有限公司</t>
  </si>
  <si>
    <t>91440300MA5EG9B86T</t>
  </si>
  <si>
    <t>深圳市维士数字饮食（科技）有限公司</t>
  </si>
  <si>
    <t>91440300MA5FQNHA47</t>
  </si>
  <si>
    <t>核减配送费</t>
  </si>
  <si>
    <t>深圳金戈戈餐饮管理有限公司</t>
  </si>
  <si>
    <t>91440300MA5F3RM50F</t>
  </si>
  <si>
    <t>核减其他业务收入、主营业务收入_其他</t>
  </si>
  <si>
    <t>深圳市誉兴饮食管理有限公司</t>
  </si>
  <si>
    <t>91440300769174085F</t>
  </si>
  <si>
    <t>核减其他业务收入-其他</t>
  </si>
  <si>
    <t>深圳市顺意餐饮管理有限公司</t>
  </si>
  <si>
    <t>91440300MA5DJ64R4M</t>
  </si>
  <si>
    <t>深圳航空港配餐有限公司</t>
  </si>
  <si>
    <t>91440300618923587W</t>
  </si>
  <si>
    <t>核减其他业务收入-劳务费</t>
  </si>
  <si>
    <t>深圳博林天瑞餐饮有限公司</t>
  </si>
  <si>
    <t>91440300MA5F2KDJ3M</t>
  </si>
  <si>
    <t>深圳市大都市餐饮有限责任公司</t>
  </si>
  <si>
    <t>91440300661007306B</t>
  </si>
  <si>
    <t>深圳市盐田区</t>
  </si>
  <si>
    <t>深圳市晏煌餐饮管理有限公司</t>
  </si>
  <si>
    <t>91440300085962232N</t>
  </si>
  <si>
    <t>百胜餐饮（深圳）有限公司</t>
  </si>
  <si>
    <t>9144030061889101XJ</t>
  </si>
  <si>
    <t>深圳市观海壹号饮食服务有限公司</t>
  </si>
  <si>
    <t>91440300MA5F3E194Y</t>
  </si>
  <si>
    <t>深圳市樱川餐饮有限公司</t>
  </si>
  <si>
    <t>91440300558676632F</t>
  </si>
  <si>
    <t>何</t>
  </si>
  <si>
    <t>深圳西西弗餐饮管理有限公司</t>
  </si>
  <si>
    <t>91440300080126091Q</t>
  </si>
  <si>
    <t>核减日用品类收入</t>
  </si>
  <si>
    <t>深圳市华荟天地餐饮管理有限公司</t>
  </si>
  <si>
    <t>91440300MA5EK51833</t>
  </si>
  <si>
    <t>金皇廷饮食（深圳）有限公司</t>
  </si>
  <si>
    <t>91440300797991242M</t>
  </si>
  <si>
    <t>深圳市麦凯餐饮管理有限公司</t>
  </si>
  <si>
    <t>91440300MA5DP0TN74</t>
  </si>
  <si>
    <t>深圳市观海酒家饮食服务有限公司</t>
  </si>
  <si>
    <t>91440300088535842G</t>
  </si>
  <si>
    <t>深圳市丰源鸿饮食管理有限公司</t>
  </si>
  <si>
    <t>914403007619591280</t>
  </si>
  <si>
    <t>核减运输服务收入</t>
  </si>
  <si>
    <t>深圳市巴蜀风饮食管理有限公司</t>
  </si>
  <si>
    <t>91440300734154244Y</t>
  </si>
  <si>
    <t>深圳市宝兴滨海饮食服务有限公司</t>
  </si>
  <si>
    <t>91440300553867421M</t>
  </si>
  <si>
    <t>深圳市食美乐餐饮管理有限公司</t>
  </si>
  <si>
    <t>914403007716244280</t>
  </si>
  <si>
    <t>深圳堂本家餐饮管理有限公司</t>
  </si>
  <si>
    <t>91440300057884740F</t>
  </si>
  <si>
    <t>深圳市宏通餐饮管理有限公司</t>
  </si>
  <si>
    <t>91440300MA5EJCXN3B</t>
  </si>
  <si>
    <t>深圳市点典餐饮科技服务有限公司</t>
  </si>
  <si>
    <t>91440300MA5FPT5W9A</t>
  </si>
  <si>
    <t>深圳市酸渡餐饮服务有限公司</t>
  </si>
  <si>
    <t>91440300MA5DJUWM7T</t>
  </si>
  <si>
    <t>深圳山丘餐饮管理有限公司</t>
  </si>
  <si>
    <t>91440300MA5GQHT709</t>
  </si>
  <si>
    <t>深圳市彤心佳佳餐饮管理有限公司</t>
  </si>
  <si>
    <t>9144030058008940X7</t>
  </si>
  <si>
    <t>广东华润太平洋餐饮有限公司</t>
  </si>
  <si>
    <t>91440300567093463G</t>
  </si>
  <si>
    <t>云海肴（深圳）餐饮管理有限公司</t>
  </si>
  <si>
    <t>91440300334972977B</t>
  </si>
  <si>
    <t>深圳市师公会饮食服务有限公司</t>
  </si>
  <si>
    <t>91440300764987511B</t>
  </si>
  <si>
    <t>核减商铺销售收入、住宿服务收入、商品销售收入等</t>
  </si>
  <si>
    <t>深圳市新荣记餐饮管理有限公司</t>
  </si>
  <si>
    <t>91440300MA5F9FLL5Y</t>
  </si>
  <si>
    <t>深圳天和酒店管理有限公司</t>
  </si>
  <si>
    <t>91440300788316472Y</t>
  </si>
  <si>
    <t>核减其他业务收入、客房收入</t>
  </si>
  <si>
    <t>深圳市粤菜王府餐饮管理有限公司</t>
  </si>
  <si>
    <t>91440300678560431T</t>
  </si>
  <si>
    <t>放弃申请</t>
  </si>
  <si>
    <t>合计</t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</si>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</sst>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34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0"/>
      <name val="等线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2"/>
      <name val="仿宋_GB2312"/>
      <charset val="0"/>
    </font>
    <font>
      <b/>
      <sz val="1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76" fontId="1" fillId="0" borderId="2" xfId="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2" xfId="8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 wrapText="1"/>
    </xf>
    <xf numFmtId="176" fontId="1" fillId="2" borderId="2" xfId="8" applyNumberFormat="1" applyFont="1" applyFill="1" applyBorder="1" applyAlignment="1">
      <alignment horizontal="center" vertical="center" wrapText="1"/>
    </xf>
    <xf numFmtId="176" fontId="1" fillId="2" borderId="2" xfId="8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8" applyNumberFormat="1" applyFont="1" applyFill="1" applyBorder="1" applyAlignment="1">
      <alignment horizontal="center" vertical="center" wrapText="1"/>
    </xf>
    <xf numFmtId="43" fontId="1" fillId="0" borderId="0" xfId="0" applyNumberFormat="1" applyFont="1" applyAlignment="1">
      <alignment horizontal="center" vertical="center" wrapText="1"/>
    </xf>
    <xf numFmtId="43" fontId="1" fillId="0" borderId="1" xfId="0" applyNumberFormat="1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6" fontId="1" fillId="0" borderId="1" xfId="8" applyNumberFormat="1" applyFont="1" applyFill="1" applyBorder="1" applyAlignment="1">
      <alignment vertical="center" wrapText="1"/>
    </xf>
    <xf numFmtId="176" fontId="1" fillId="2" borderId="0" xfId="0" applyNumberFormat="1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1" fillId="0" borderId="3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1" xfId="8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vertical="center" wrapText="1"/>
    </xf>
    <xf numFmtId="176" fontId="1" fillId="2" borderId="1" xfId="8" applyNumberFormat="1" applyFont="1" applyFill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43" fontId="1" fillId="0" borderId="0" xfId="0" applyNumberFormat="1" applyFont="1" applyFill="1" applyAlignment="1">
      <alignment horizontal="center" vertical="center" wrapText="1"/>
    </xf>
    <xf numFmtId="43" fontId="1" fillId="0" borderId="1" xfId="0" applyNumberFormat="1" applyFont="1" applyFill="1" applyBorder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49" fontId="1" fillId="0" borderId="3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1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76" fontId="9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workbookViewId="0">
      <selection activeCell="A2" sqref="A2:F2"/>
    </sheetView>
  </sheetViews>
  <sheetFormatPr defaultColWidth="9" defaultRowHeight="14.25" outlineLevelCol="5"/>
  <cols>
    <col min="1" max="1" width="8.75" style="72" customWidth="1"/>
    <col min="2" max="2" width="30.625" style="73" customWidth="1"/>
    <col min="3" max="3" width="18.625" style="74" customWidth="1"/>
    <col min="4" max="4" width="9.375" style="122" customWidth="1"/>
    <col min="5" max="5" width="11.125" style="77" customWidth="1"/>
    <col min="6" max="6" width="43.75" style="78" customWidth="1"/>
    <col min="7" max="16384" width="9" style="73"/>
  </cols>
  <sheetData>
    <row r="1" ht="29" customHeight="1" spans="1:1">
      <c r="A1" s="123" t="s">
        <v>0</v>
      </c>
    </row>
    <row r="2" customFormat="1" ht="55" customHeight="1" spans="1:6">
      <c r="A2" s="124" t="s">
        <v>1</v>
      </c>
      <c r="B2" s="124"/>
      <c r="C2" s="124"/>
      <c r="D2" s="124"/>
      <c r="E2" s="124"/>
      <c r="F2" s="124"/>
    </row>
    <row r="3" s="70" customFormat="1" ht="47" customHeight="1" spans="1:6">
      <c r="A3" s="125" t="s">
        <v>2</v>
      </c>
      <c r="B3" s="125" t="s">
        <v>3</v>
      </c>
      <c r="C3" s="125" t="s">
        <v>4</v>
      </c>
      <c r="D3" s="125" t="s">
        <v>5</v>
      </c>
      <c r="E3" s="126" t="s">
        <v>6</v>
      </c>
      <c r="F3" s="126" t="s">
        <v>7</v>
      </c>
    </row>
    <row r="4" ht="21" customHeight="1" spans="1:6">
      <c r="A4" s="127">
        <v>1</v>
      </c>
      <c r="B4" s="128" t="s">
        <v>8</v>
      </c>
      <c r="C4" s="129" t="s">
        <v>9</v>
      </c>
      <c r="D4" s="130" t="s">
        <v>10</v>
      </c>
      <c r="E4" s="131">
        <v>0</v>
      </c>
      <c r="F4" s="132" t="s">
        <v>11</v>
      </c>
    </row>
    <row r="5" ht="21" customHeight="1" spans="1:6">
      <c r="A5" s="127">
        <v>2</v>
      </c>
      <c r="B5" s="128" t="s">
        <v>12</v>
      </c>
      <c r="C5" s="129" t="s">
        <v>13</v>
      </c>
      <c r="D5" s="130" t="s">
        <v>10</v>
      </c>
      <c r="E5" s="131">
        <v>0</v>
      </c>
      <c r="F5" s="132" t="s">
        <v>11</v>
      </c>
    </row>
    <row r="6" ht="21" customHeight="1" spans="1:6">
      <c r="A6" s="127">
        <v>3</v>
      </c>
      <c r="B6" s="128" t="s">
        <v>14</v>
      </c>
      <c r="C6" s="129" t="s">
        <v>15</v>
      </c>
      <c r="D6" s="130" t="s">
        <v>10</v>
      </c>
      <c r="E6" s="131">
        <v>0</v>
      </c>
      <c r="F6" s="132" t="s">
        <v>11</v>
      </c>
    </row>
    <row r="7" ht="21" customHeight="1" spans="1:6">
      <c r="A7" s="127">
        <v>4</v>
      </c>
      <c r="B7" s="128" t="s">
        <v>16</v>
      </c>
      <c r="C7" s="129" t="s">
        <v>17</v>
      </c>
      <c r="D7" s="130" t="s">
        <v>10</v>
      </c>
      <c r="E7" s="131">
        <v>0</v>
      </c>
      <c r="F7" s="132" t="s">
        <v>11</v>
      </c>
    </row>
    <row r="8" ht="21" customHeight="1" spans="1:6">
      <c r="A8" s="127">
        <v>5</v>
      </c>
      <c r="B8" s="128" t="s">
        <v>18</v>
      </c>
      <c r="C8" s="129" t="s">
        <v>19</v>
      </c>
      <c r="D8" s="130" t="s">
        <v>10</v>
      </c>
      <c r="E8" s="131">
        <v>0</v>
      </c>
      <c r="F8" s="132" t="s">
        <v>11</v>
      </c>
    </row>
    <row r="9" ht="21" customHeight="1" spans="1:6">
      <c r="A9" s="127">
        <v>6</v>
      </c>
      <c r="B9" s="128" t="s">
        <v>20</v>
      </c>
      <c r="C9" s="129" t="s">
        <v>21</v>
      </c>
      <c r="D9" s="130" t="s">
        <v>10</v>
      </c>
      <c r="E9" s="131">
        <v>0</v>
      </c>
      <c r="F9" s="132" t="s">
        <v>11</v>
      </c>
    </row>
    <row r="10" ht="21" customHeight="1" spans="1:6">
      <c r="A10" s="127">
        <v>7</v>
      </c>
      <c r="B10" s="128" t="s">
        <v>22</v>
      </c>
      <c r="C10" s="129" t="s">
        <v>23</v>
      </c>
      <c r="D10" s="130" t="s">
        <v>10</v>
      </c>
      <c r="E10" s="131">
        <v>0</v>
      </c>
      <c r="F10" s="132" t="s">
        <v>11</v>
      </c>
    </row>
    <row r="11" ht="21" customHeight="1" spans="1:6">
      <c r="A11" s="127">
        <v>8</v>
      </c>
      <c r="B11" s="128" t="s">
        <v>24</v>
      </c>
      <c r="C11" s="129" t="s">
        <v>25</v>
      </c>
      <c r="D11" s="130" t="s">
        <v>10</v>
      </c>
      <c r="E11" s="131">
        <v>0</v>
      </c>
      <c r="F11" s="132" t="s">
        <v>11</v>
      </c>
    </row>
    <row r="12" ht="21" customHeight="1" spans="1:6">
      <c r="A12" s="127">
        <v>9</v>
      </c>
      <c r="B12" s="128" t="s">
        <v>26</v>
      </c>
      <c r="C12" s="129" t="s">
        <v>27</v>
      </c>
      <c r="D12" s="130" t="s">
        <v>10</v>
      </c>
      <c r="E12" s="131">
        <v>0</v>
      </c>
      <c r="F12" s="132" t="s">
        <v>11</v>
      </c>
    </row>
    <row r="13" ht="21" customHeight="1" spans="1:6">
      <c r="A13" s="127">
        <v>10</v>
      </c>
      <c r="B13" s="128" t="s">
        <v>28</v>
      </c>
      <c r="C13" s="129" t="s">
        <v>29</v>
      </c>
      <c r="D13" s="130" t="s">
        <v>10</v>
      </c>
      <c r="E13" s="131">
        <v>0</v>
      </c>
      <c r="F13" s="132" t="s">
        <v>11</v>
      </c>
    </row>
    <row r="14" ht="21" customHeight="1" spans="1:6">
      <c r="A14" s="127">
        <v>11</v>
      </c>
      <c r="B14" s="128" t="s">
        <v>30</v>
      </c>
      <c r="C14" s="129" t="s">
        <v>31</v>
      </c>
      <c r="D14" s="130" t="s">
        <v>10</v>
      </c>
      <c r="E14" s="131">
        <v>0</v>
      </c>
      <c r="F14" s="132" t="s">
        <v>11</v>
      </c>
    </row>
    <row r="15" ht="21" customHeight="1" spans="1:6">
      <c r="A15" s="127">
        <v>12</v>
      </c>
      <c r="B15" s="128" t="s">
        <v>32</v>
      </c>
      <c r="C15" s="129" t="s">
        <v>33</v>
      </c>
      <c r="D15" s="130" t="s">
        <v>10</v>
      </c>
      <c r="E15" s="131">
        <v>0</v>
      </c>
      <c r="F15" s="132" t="s">
        <v>11</v>
      </c>
    </row>
    <row r="16" ht="21" customHeight="1" spans="1:6">
      <c r="A16" s="127">
        <v>13</v>
      </c>
      <c r="B16" s="128" t="s">
        <v>34</v>
      </c>
      <c r="C16" s="129" t="s">
        <v>35</v>
      </c>
      <c r="D16" s="130" t="s">
        <v>10</v>
      </c>
      <c r="E16" s="131">
        <v>0</v>
      </c>
      <c r="F16" s="132" t="s">
        <v>11</v>
      </c>
    </row>
    <row r="17" ht="21" customHeight="1" spans="1:6">
      <c r="A17" s="127">
        <v>14</v>
      </c>
      <c r="B17" s="128" t="s">
        <v>36</v>
      </c>
      <c r="C17" s="129" t="s">
        <v>37</v>
      </c>
      <c r="D17" s="130" t="s">
        <v>10</v>
      </c>
      <c r="E17" s="131">
        <v>0</v>
      </c>
      <c r="F17" s="132" t="s">
        <v>11</v>
      </c>
    </row>
    <row r="18" ht="21" customHeight="1" spans="1:6">
      <c r="A18" s="127">
        <v>15</v>
      </c>
      <c r="B18" s="128" t="s">
        <v>38</v>
      </c>
      <c r="C18" s="129" t="s">
        <v>39</v>
      </c>
      <c r="D18" s="130" t="s">
        <v>10</v>
      </c>
      <c r="E18" s="131">
        <v>0</v>
      </c>
      <c r="F18" s="132" t="s">
        <v>11</v>
      </c>
    </row>
    <row r="19" ht="21" customHeight="1" spans="1:6">
      <c r="A19" s="127">
        <v>16</v>
      </c>
      <c r="B19" s="128" t="s">
        <v>40</v>
      </c>
      <c r="C19" s="129" t="s">
        <v>41</v>
      </c>
      <c r="D19" s="130" t="s">
        <v>10</v>
      </c>
      <c r="E19" s="131">
        <v>0</v>
      </c>
      <c r="F19" s="132" t="s">
        <v>11</v>
      </c>
    </row>
    <row r="20" ht="21" customHeight="1" spans="1:6">
      <c r="A20" s="127">
        <v>17</v>
      </c>
      <c r="B20" s="128" t="s">
        <v>42</v>
      </c>
      <c r="C20" s="129" t="s">
        <v>43</v>
      </c>
      <c r="D20" s="130" t="s">
        <v>10</v>
      </c>
      <c r="E20" s="131">
        <v>0</v>
      </c>
      <c r="F20" s="132" t="s">
        <v>11</v>
      </c>
    </row>
    <row r="21" ht="21" customHeight="1" spans="1:6">
      <c r="A21" s="127">
        <v>18</v>
      </c>
      <c r="B21" s="128" t="s">
        <v>44</v>
      </c>
      <c r="C21" s="129" t="s">
        <v>45</v>
      </c>
      <c r="D21" s="130" t="s">
        <v>10</v>
      </c>
      <c r="E21" s="131">
        <v>0</v>
      </c>
      <c r="F21" s="132" t="s">
        <v>11</v>
      </c>
    </row>
    <row r="22" ht="21" customHeight="1" spans="1:6">
      <c r="A22" s="127">
        <v>19</v>
      </c>
      <c r="B22" s="128" t="s">
        <v>46</v>
      </c>
      <c r="C22" s="129" t="s">
        <v>47</v>
      </c>
      <c r="D22" s="130" t="s">
        <v>10</v>
      </c>
      <c r="E22" s="131">
        <v>0</v>
      </c>
      <c r="F22" s="132" t="s">
        <v>11</v>
      </c>
    </row>
    <row r="23" ht="21" customHeight="1" spans="1:6">
      <c r="A23" s="127">
        <v>20</v>
      </c>
      <c r="B23" s="128" t="s">
        <v>48</v>
      </c>
      <c r="C23" s="129" t="s">
        <v>49</v>
      </c>
      <c r="D23" s="130" t="s">
        <v>10</v>
      </c>
      <c r="E23" s="131">
        <v>0</v>
      </c>
      <c r="F23" s="132" t="s">
        <v>11</v>
      </c>
    </row>
    <row r="24" ht="21" customHeight="1" spans="1:6">
      <c r="A24" s="127">
        <v>21</v>
      </c>
      <c r="B24" s="128" t="s">
        <v>50</v>
      </c>
      <c r="C24" s="129" t="s">
        <v>51</v>
      </c>
      <c r="D24" s="130" t="s">
        <v>10</v>
      </c>
      <c r="E24" s="131">
        <v>0</v>
      </c>
      <c r="F24" s="132" t="s">
        <v>11</v>
      </c>
    </row>
    <row r="25" ht="21" customHeight="1" spans="1:6">
      <c r="A25" s="127">
        <v>22</v>
      </c>
      <c r="B25" s="128" t="s">
        <v>52</v>
      </c>
      <c r="C25" s="129" t="s">
        <v>53</v>
      </c>
      <c r="D25" s="130" t="s">
        <v>10</v>
      </c>
      <c r="E25" s="131">
        <v>0</v>
      </c>
      <c r="F25" s="132" t="s">
        <v>11</v>
      </c>
    </row>
    <row r="26" ht="21" customHeight="1" spans="1:6">
      <c r="A26" s="127">
        <v>23</v>
      </c>
      <c r="B26" s="128" t="s">
        <v>54</v>
      </c>
      <c r="C26" s="129" t="s">
        <v>55</v>
      </c>
      <c r="D26" s="130" t="s">
        <v>10</v>
      </c>
      <c r="E26" s="131">
        <v>0</v>
      </c>
      <c r="F26" s="132" t="s">
        <v>56</v>
      </c>
    </row>
    <row r="27" ht="21" customHeight="1" spans="1:6">
      <c r="A27" s="127">
        <v>24</v>
      </c>
      <c r="B27" s="128" t="s">
        <v>57</v>
      </c>
      <c r="C27" s="129" t="s">
        <v>58</v>
      </c>
      <c r="D27" s="130" t="s">
        <v>10</v>
      </c>
      <c r="E27" s="131">
        <v>0</v>
      </c>
      <c r="F27" s="132" t="s">
        <v>56</v>
      </c>
    </row>
    <row r="28" ht="21" customHeight="1" spans="1:6">
      <c r="A28" s="127">
        <v>25</v>
      </c>
      <c r="B28" s="128" t="s">
        <v>59</v>
      </c>
      <c r="C28" s="129" t="s">
        <v>60</v>
      </c>
      <c r="D28" s="130" t="s">
        <v>10</v>
      </c>
      <c r="E28" s="131">
        <v>0</v>
      </c>
      <c r="F28" s="132" t="s">
        <v>56</v>
      </c>
    </row>
    <row r="29" ht="21" customHeight="1" spans="1:6">
      <c r="A29" s="127">
        <v>26</v>
      </c>
      <c r="B29" s="128" t="s">
        <v>61</v>
      </c>
      <c r="C29" s="129" t="s">
        <v>62</v>
      </c>
      <c r="D29" s="130" t="s">
        <v>10</v>
      </c>
      <c r="E29" s="131">
        <v>0</v>
      </c>
      <c r="F29" s="132" t="s">
        <v>63</v>
      </c>
    </row>
    <row r="30" ht="21" customHeight="1" spans="1:6">
      <c r="A30" s="127">
        <v>27</v>
      </c>
      <c r="B30" s="128" t="s">
        <v>64</v>
      </c>
      <c r="C30" s="129" t="s">
        <v>65</v>
      </c>
      <c r="D30" s="130" t="s">
        <v>10</v>
      </c>
      <c r="E30" s="131">
        <v>0</v>
      </c>
      <c r="F30" s="132" t="s">
        <v>63</v>
      </c>
    </row>
  </sheetData>
  <mergeCells count="1">
    <mergeCell ref="A2:F2"/>
  </mergeCells>
  <conditionalFormatting sqref="B3">
    <cfRule type="duplicateValues" dxfId="0" priority="1"/>
  </conditionalFormatting>
  <pageMargins left="0.314583333333333" right="0.314583333333333" top="0.747916666666667" bottom="0.747916666666667" header="0.314583333333333" footer="0.314583333333333"/>
  <pageSetup paperSize="9" firstPageNumber="4" fitToHeight="0" orientation="landscape" useFirstPageNumber="1"/>
  <headerFooter>
    <oddFooter>&amp;C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06"/>
  <sheetViews>
    <sheetView zoomScale="70" zoomScaleNormal="70" workbookViewId="0">
      <pane ySplit="3" topLeftCell="A55" activePane="bottomLeft" state="frozen"/>
      <selection/>
      <selection pane="bottomLeft" activeCell="A56" sqref="$A56:$XFD56"/>
    </sheetView>
  </sheetViews>
  <sheetFormatPr defaultColWidth="9" defaultRowHeight="14.25"/>
  <cols>
    <col min="1" max="1" width="7.775" style="72" customWidth="1"/>
    <col min="2" max="2" width="41.775" style="73" customWidth="1"/>
    <col min="3" max="3" width="26.3333333333333" style="74" customWidth="1"/>
    <col min="4" max="4" width="16.8833333333333" style="72" customWidth="1"/>
    <col min="5" max="5" width="23.8833333333333" style="73" customWidth="1"/>
    <col min="6" max="6" width="18.6666666666667" style="73" customWidth="1"/>
    <col min="7" max="7" width="15" style="73" customWidth="1"/>
    <col min="8" max="8" width="9.775" style="75" customWidth="1"/>
    <col min="9" max="9" width="19.2166666666667" style="76" customWidth="1"/>
    <col min="10" max="10" width="15.2166666666667" style="76" customWidth="1"/>
    <col min="11" max="11" width="19.6666666666667" style="77" customWidth="1"/>
    <col min="12" max="12" width="13.5583333333333" style="77" customWidth="1"/>
    <col min="13" max="13" width="38.775" style="78" customWidth="1"/>
    <col min="14" max="14" width="17.4416666666667" style="73" customWidth="1"/>
    <col min="15" max="15" width="9.775" style="73" customWidth="1"/>
    <col min="16" max="16" width="11.1083333333333" style="72" hidden="1" customWidth="1"/>
    <col min="17" max="18" width="9" style="73" customWidth="1"/>
    <col min="19" max="19" width="8.775" style="73" customWidth="1"/>
    <col min="20" max="20" width="6.33333333333333" style="73" customWidth="1"/>
    <col min="21" max="21" width="16" style="75" customWidth="1"/>
    <col min="22" max="16384" width="9" style="73"/>
  </cols>
  <sheetData>
    <row r="1" ht="42.9" customHeight="1" spans="1:15">
      <c r="A1" s="79" t="s">
        <v>66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="70" customFormat="1" ht="63" customHeight="1" spans="1:21">
      <c r="A2" s="80" t="s">
        <v>2</v>
      </c>
      <c r="B2" s="80" t="s">
        <v>67</v>
      </c>
      <c r="C2" s="81" t="s">
        <v>68</v>
      </c>
      <c r="D2" s="81" t="s">
        <v>69</v>
      </c>
      <c r="E2" s="80" t="s">
        <v>70</v>
      </c>
      <c r="F2" s="80" t="s">
        <v>71</v>
      </c>
      <c r="G2" s="80" t="s">
        <v>72</v>
      </c>
      <c r="H2" s="82" t="s">
        <v>73</v>
      </c>
      <c r="I2" s="82" t="s">
        <v>74</v>
      </c>
      <c r="J2" s="82" t="s">
        <v>75</v>
      </c>
      <c r="K2" s="82" t="s">
        <v>76</v>
      </c>
      <c r="L2" s="82" t="s">
        <v>77</v>
      </c>
      <c r="M2" s="82" t="s">
        <v>78</v>
      </c>
      <c r="N2" s="80" t="s">
        <v>79</v>
      </c>
      <c r="O2" s="89"/>
      <c r="P2" s="90"/>
      <c r="U2" s="93"/>
    </row>
    <row r="3" s="70" customFormat="1" ht="36.6" customHeight="1" spans="1:21">
      <c r="A3" s="80"/>
      <c r="B3" s="80"/>
      <c r="C3" s="81"/>
      <c r="D3" s="81"/>
      <c r="E3" s="80"/>
      <c r="F3" s="80"/>
      <c r="G3" s="80"/>
      <c r="H3" s="82"/>
      <c r="I3" s="82"/>
      <c r="J3" s="82"/>
      <c r="K3" s="82"/>
      <c r="L3" s="82"/>
      <c r="M3" s="82"/>
      <c r="N3" s="80"/>
      <c r="O3" s="89"/>
      <c r="P3" s="90"/>
      <c r="U3" s="93"/>
    </row>
    <row r="4" s="70" customFormat="1" ht="36" customHeight="1" spans="1:21">
      <c r="A4" s="83">
        <v>1</v>
      </c>
      <c r="B4" s="84" t="s">
        <v>80</v>
      </c>
      <c r="C4" s="85" t="s">
        <v>81</v>
      </c>
      <c r="D4" s="86" t="s">
        <v>82</v>
      </c>
      <c r="E4" s="83" t="s">
        <v>83</v>
      </c>
      <c r="F4" s="83" t="s">
        <v>83</v>
      </c>
      <c r="G4" s="83" t="s">
        <v>83</v>
      </c>
      <c r="H4" s="83" t="s">
        <v>83</v>
      </c>
      <c r="I4" s="19">
        <v>4908.299719</v>
      </c>
      <c r="J4" s="19">
        <v>148.192762</v>
      </c>
      <c r="K4" s="19">
        <f>I4-J4</f>
        <v>4760.106957</v>
      </c>
      <c r="L4" s="19">
        <f>INT(K4/1000)*5</f>
        <v>20</v>
      </c>
      <c r="M4" s="21" t="s">
        <v>84</v>
      </c>
      <c r="N4" s="87"/>
      <c r="O4" s="91"/>
      <c r="P4" s="90" t="s">
        <v>85</v>
      </c>
      <c r="U4" s="93"/>
    </row>
    <row r="5" s="70" customFormat="1" ht="36" customHeight="1" spans="1:21">
      <c r="A5" s="83">
        <v>2</v>
      </c>
      <c r="B5" s="84" t="s">
        <v>86</v>
      </c>
      <c r="C5" s="85" t="s">
        <v>87</v>
      </c>
      <c r="D5" s="86" t="s">
        <v>88</v>
      </c>
      <c r="E5" s="83" t="s">
        <v>83</v>
      </c>
      <c r="F5" s="83" t="s">
        <v>83</v>
      </c>
      <c r="G5" s="83" t="s">
        <v>83</v>
      </c>
      <c r="H5" s="83" t="s">
        <v>83</v>
      </c>
      <c r="I5" s="19">
        <v>3360.645507</v>
      </c>
      <c r="J5" s="19">
        <v>58.466656</v>
      </c>
      <c r="K5" s="19">
        <f t="shared" ref="K5:K69" si="0">I5-J5</f>
        <v>3302.178851</v>
      </c>
      <c r="L5" s="19">
        <f t="shared" ref="L5:L69" si="1">INT(K5/1000)*5</f>
        <v>15</v>
      </c>
      <c r="M5" s="21" t="s">
        <v>84</v>
      </c>
      <c r="N5" s="87"/>
      <c r="O5" s="91"/>
      <c r="P5" s="90" t="s">
        <v>85</v>
      </c>
      <c r="U5" s="93"/>
    </row>
    <row r="6" s="70" customFormat="1" ht="36" customHeight="1" spans="1:21">
      <c r="A6" s="83">
        <v>3</v>
      </c>
      <c r="B6" s="84" t="s">
        <v>89</v>
      </c>
      <c r="C6" s="85" t="s">
        <v>90</v>
      </c>
      <c r="D6" s="86" t="s">
        <v>88</v>
      </c>
      <c r="E6" s="83" t="s">
        <v>83</v>
      </c>
      <c r="F6" s="83" t="s">
        <v>83</v>
      </c>
      <c r="G6" s="83" t="s">
        <v>83</v>
      </c>
      <c r="H6" s="83" t="s">
        <v>83</v>
      </c>
      <c r="I6" s="19">
        <v>8947.957452</v>
      </c>
      <c r="J6" s="19">
        <v>4.846962</v>
      </c>
      <c r="K6" s="19">
        <f t="shared" si="0"/>
        <v>8943.11049</v>
      </c>
      <c r="L6" s="19">
        <f t="shared" si="1"/>
        <v>40</v>
      </c>
      <c r="M6" s="21" t="s">
        <v>84</v>
      </c>
      <c r="N6" s="87"/>
      <c r="O6" s="91"/>
      <c r="P6" s="90" t="s">
        <v>85</v>
      </c>
      <c r="U6" s="93"/>
    </row>
    <row r="7" s="70" customFormat="1" ht="36" customHeight="1" spans="1:21">
      <c r="A7" s="83">
        <v>4</v>
      </c>
      <c r="B7" s="84" t="s">
        <v>91</v>
      </c>
      <c r="C7" s="85" t="s">
        <v>92</v>
      </c>
      <c r="D7" s="86" t="s">
        <v>88</v>
      </c>
      <c r="E7" s="83" t="s">
        <v>83</v>
      </c>
      <c r="F7" s="83" t="s">
        <v>83</v>
      </c>
      <c r="G7" s="83" t="s">
        <v>83</v>
      </c>
      <c r="H7" s="83" t="s">
        <v>83</v>
      </c>
      <c r="I7" s="19">
        <v>1045.919471</v>
      </c>
      <c r="J7" s="19">
        <v>2.884793</v>
      </c>
      <c r="K7" s="19">
        <f t="shared" si="0"/>
        <v>1043.034678</v>
      </c>
      <c r="L7" s="19">
        <f t="shared" si="1"/>
        <v>5</v>
      </c>
      <c r="M7" s="21" t="s">
        <v>84</v>
      </c>
      <c r="N7" s="87"/>
      <c r="O7" s="91"/>
      <c r="P7" s="90" t="s">
        <v>85</v>
      </c>
      <c r="U7" s="93"/>
    </row>
    <row r="8" s="70" customFormat="1" ht="36" customHeight="1" spans="1:21">
      <c r="A8" s="83">
        <v>5</v>
      </c>
      <c r="B8" s="84" t="s">
        <v>93</v>
      </c>
      <c r="C8" s="85" t="s">
        <v>94</v>
      </c>
      <c r="D8" s="86" t="s">
        <v>95</v>
      </c>
      <c r="E8" s="83" t="s">
        <v>83</v>
      </c>
      <c r="F8" s="83" t="s">
        <v>83</v>
      </c>
      <c r="G8" s="83" t="s">
        <v>83</v>
      </c>
      <c r="H8" s="83" t="s">
        <v>83</v>
      </c>
      <c r="I8" s="19">
        <v>2030.747757</v>
      </c>
      <c r="J8" s="19">
        <v>49.435459</v>
      </c>
      <c r="K8" s="19">
        <f t="shared" si="0"/>
        <v>1981.312298</v>
      </c>
      <c r="L8" s="19">
        <f t="shared" si="1"/>
        <v>5</v>
      </c>
      <c r="M8" s="21" t="s">
        <v>84</v>
      </c>
      <c r="N8" s="87"/>
      <c r="O8" s="91"/>
      <c r="P8" s="90" t="s">
        <v>85</v>
      </c>
      <c r="U8" s="93"/>
    </row>
    <row r="9" s="70" customFormat="1" ht="36" customHeight="1" spans="1:21">
      <c r="A9" s="83">
        <v>6</v>
      </c>
      <c r="B9" s="84" t="s">
        <v>96</v>
      </c>
      <c r="C9" s="85" t="s">
        <v>97</v>
      </c>
      <c r="D9" s="86" t="s">
        <v>82</v>
      </c>
      <c r="E9" s="83" t="s">
        <v>83</v>
      </c>
      <c r="F9" s="83" t="s">
        <v>83</v>
      </c>
      <c r="G9" s="83" t="s">
        <v>83</v>
      </c>
      <c r="H9" s="83" t="s">
        <v>83</v>
      </c>
      <c r="I9" s="19">
        <v>19008.408618</v>
      </c>
      <c r="J9" s="19">
        <v>497.602438</v>
      </c>
      <c r="K9" s="19">
        <f t="shared" si="0"/>
        <v>18510.80618</v>
      </c>
      <c r="L9" s="19">
        <f t="shared" si="1"/>
        <v>90</v>
      </c>
      <c r="M9" s="21" t="s">
        <v>84</v>
      </c>
      <c r="N9" s="87"/>
      <c r="O9" s="91"/>
      <c r="P9" s="90" t="s">
        <v>85</v>
      </c>
      <c r="U9" s="93"/>
    </row>
    <row r="10" s="70" customFormat="1" ht="36" customHeight="1" spans="1:21">
      <c r="A10" s="83">
        <v>7</v>
      </c>
      <c r="B10" s="84" t="s">
        <v>98</v>
      </c>
      <c r="C10" s="85" t="s">
        <v>99</v>
      </c>
      <c r="D10" s="86" t="s">
        <v>82</v>
      </c>
      <c r="E10" s="83" t="s">
        <v>83</v>
      </c>
      <c r="F10" s="83" t="s">
        <v>83</v>
      </c>
      <c r="G10" s="83" t="s">
        <v>83</v>
      </c>
      <c r="H10" s="83" t="s">
        <v>83</v>
      </c>
      <c r="I10" s="19">
        <v>22153.523828</v>
      </c>
      <c r="J10" s="19">
        <v>26.415088</v>
      </c>
      <c r="K10" s="19">
        <f t="shared" si="0"/>
        <v>22127.10874</v>
      </c>
      <c r="L10" s="19">
        <v>100</v>
      </c>
      <c r="M10" s="21" t="s">
        <v>84</v>
      </c>
      <c r="N10" s="87"/>
      <c r="O10" s="91"/>
      <c r="P10" s="90" t="s">
        <v>85</v>
      </c>
      <c r="U10" s="93"/>
    </row>
    <row r="11" s="70" customFormat="1" ht="36" customHeight="1" spans="1:21">
      <c r="A11" s="83">
        <v>8</v>
      </c>
      <c r="B11" s="84" t="s">
        <v>100</v>
      </c>
      <c r="C11" s="85" t="s">
        <v>101</v>
      </c>
      <c r="D11" s="86" t="s">
        <v>95</v>
      </c>
      <c r="E11" s="83" t="s">
        <v>83</v>
      </c>
      <c r="F11" s="83" t="s">
        <v>83</v>
      </c>
      <c r="G11" s="83" t="s">
        <v>83</v>
      </c>
      <c r="H11" s="83" t="s">
        <v>83</v>
      </c>
      <c r="I11" s="19">
        <v>17808.384485</v>
      </c>
      <c r="J11" s="19">
        <v>11.472471</v>
      </c>
      <c r="K11" s="19">
        <f t="shared" si="0"/>
        <v>17796.912014</v>
      </c>
      <c r="L11" s="19">
        <f t="shared" si="1"/>
        <v>85</v>
      </c>
      <c r="M11" s="21" t="s">
        <v>84</v>
      </c>
      <c r="N11" s="87"/>
      <c r="O11" s="91"/>
      <c r="P11" s="90" t="s">
        <v>85</v>
      </c>
      <c r="U11" s="93"/>
    </row>
    <row r="12" s="70" customFormat="1" ht="36" customHeight="1" spans="1:21">
      <c r="A12" s="83">
        <v>9</v>
      </c>
      <c r="B12" s="84" t="s">
        <v>102</v>
      </c>
      <c r="C12" s="85" t="s">
        <v>103</v>
      </c>
      <c r="D12" s="86" t="s">
        <v>104</v>
      </c>
      <c r="E12" s="83" t="s">
        <v>83</v>
      </c>
      <c r="F12" s="83" t="s">
        <v>83</v>
      </c>
      <c r="G12" s="83" t="s">
        <v>83</v>
      </c>
      <c r="H12" s="83" t="s">
        <v>83</v>
      </c>
      <c r="I12" s="19">
        <v>10237.643017</v>
      </c>
      <c r="J12" s="19">
        <v>0</v>
      </c>
      <c r="K12" s="19">
        <f t="shared" si="0"/>
        <v>10237.643017</v>
      </c>
      <c r="L12" s="19">
        <f t="shared" si="1"/>
        <v>50</v>
      </c>
      <c r="M12" s="21"/>
      <c r="N12" s="87"/>
      <c r="O12" s="91"/>
      <c r="P12" s="90" t="s">
        <v>85</v>
      </c>
      <c r="U12" s="93"/>
    </row>
    <row r="13" s="70" customFormat="1" ht="36" customHeight="1" spans="1:21">
      <c r="A13" s="83">
        <v>10</v>
      </c>
      <c r="B13" s="84" t="s">
        <v>105</v>
      </c>
      <c r="C13" s="85" t="s">
        <v>106</v>
      </c>
      <c r="D13" s="86" t="s">
        <v>95</v>
      </c>
      <c r="E13" s="83" t="s">
        <v>83</v>
      </c>
      <c r="F13" s="83" t="s">
        <v>83</v>
      </c>
      <c r="G13" s="83" t="s">
        <v>83</v>
      </c>
      <c r="H13" s="83" t="s">
        <v>83</v>
      </c>
      <c r="I13" s="19">
        <v>1286.107688</v>
      </c>
      <c r="J13" s="19">
        <v>234.674484</v>
      </c>
      <c r="K13" s="19">
        <f t="shared" si="0"/>
        <v>1051.433204</v>
      </c>
      <c r="L13" s="19">
        <f t="shared" si="1"/>
        <v>5</v>
      </c>
      <c r="M13" s="21" t="s">
        <v>84</v>
      </c>
      <c r="N13" s="87"/>
      <c r="O13" s="91"/>
      <c r="P13" s="90" t="s">
        <v>85</v>
      </c>
      <c r="U13" s="93"/>
    </row>
    <row r="14" s="70" customFormat="1" ht="36" customHeight="1" spans="1:21">
      <c r="A14" s="83">
        <v>11</v>
      </c>
      <c r="B14" s="84" t="s">
        <v>107</v>
      </c>
      <c r="C14" s="85" t="s">
        <v>108</v>
      </c>
      <c r="D14" s="86" t="s">
        <v>82</v>
      </c>
      <c r="E14" s="83" t="s">
        <v>83</v>
      </c>
      <c r="F14" s="83" t="s">
        <v>83</v>
      </c>
      <c r="G14" s="83" t="s">
        <v>83</v>
      </c>
      <c r="H14" s="83" t="s">
        <v>83</v>
      </c>
      <c r="I14" s="19">
        <v>2269.750657</v>
      </c>
      <c r="J14" s="19">
        <v>0</v>
      </c>
      <c r="K14" s="19">
        <f t="shared" si="0"/>
        <v>2269.750657</v>
      </c>
      <c r="L14" s="19">
        <f t="shared" si="1"/>
        <v>10</v>
      </c>
      <c r="M14" s="21"/>
      <c r="N14" s="87"/>
      <c r="O14" s="91"/>
      <c r="P14" s="90" t="s">
        <v>85</v>
      </c>
      <c r="U14" s="93"/>
    </row>
    <row r="15" s="70" customFormat="1" ht="36" customHeight="1" spans="1:21">
      <c r="A15" s="83">
        <v>12</v>
      </c>
      <c r="B15" s="84" t="s">
        <v>109</v>
      </c>
      <c r="C15" s="85" t="s">
        <v>110</v>
      </c>
      <c r="D15" s="86" t="s">
        <v>88</v>
      </c>
      <c r="E15" s="83" t="s">
        <v>83</v>
      </c>
      <c r="F15" s="83" t="s">
        <v>83</v>
      </c>
      <c r="G15" s="83" t="s">
        <v>83</v>
      </c>
      <c r="H15" s="83" t="s">
        <v>83</v>
      </c>
      <c r="I15" s="19">
        <v>3526.415804</v>
      </c>
      <c r="J15" s="19">
        <v>0</v>
      </c>
      <c r="K15" s="19">
        <f t="shared" si="0"/>
        <v>3526.415804</v>
      </c>
      <c r="L15" s="19">
        <f t="shared" si="1"/>
        <v>15</v>
      </c>
      <c r="M15" s="21"/>
      <c r="N15" s="87"/>
      <c r="O15" s="91"/>
      <c r="P15" s="90" t="s">
        <v>85</v>
      </c>
      <c r="U15" s="93"/>
    </row>
    <row r="16" s="70" customFormat="1" ht="36" customHeight="1" spans="1:21">
      <c r="A16" s="83">
        <v>13</v>
      </c>
      <c r="B16" s="84" t="s">
        <v>111</v>
      </c>
      <c r="C16" s="85" t="s">
        <v>112</v>
      </c>
      <c r="D16" s="86" t="s">
        <v>88</v>
      </c>
      <c r="E16" s="83" t="s">
        <v>83</v>
      </c>
      <c r="F16" s="83" t="s">
        <v>83</v>
      </c>
      <c r="G16" s="83" t="s">
        <v>83</v>
      </c>
      <c r="H16" s="83" t="s">
        <v>83</v>
      </c>
      <c r="I16" s="19">
        <v>5502.343248</v>
      </c>
      <c r="J16" s="19">
        <v>5.000011</v>
      </c>
      <c r="K16" s="19">
        <f t="shared" si="0"/>
        <v>5497.343237</v>
      </c>
      <c r="L16" s="19">
        <f t="shared" si="1"/>
        <v>25</v>
      </c>
      <c r="M16" s="21" t="s">
        <v>84</v>
      </c>
      <c r="N16" s="87"/>
      <c r="O16" s="91"/>
      <c r="P16" s="90" t="s">
        <v>85</v>
      </c>
      <c r="U16" s="93"/>
    </row>
    <row r="17" s="70" customFormat="1" ht="36" customHeight="1" spans="1:21">
      <c r="A17" s="83">
        <v>14</v>
      </c>
      <c r="B17" s="84" t="s">
        <v>113</v>
      </c>
      <c r="C17" s="85" t="s">
        <v>114</v>
      </c>
      <c r="D17" s="86" t="s">
        <v>88</v>
      </c>
      <c r="E17" s="83" t="s">
        <v>83</v>
      </c>
      <c r="F17" s="83" t="s">
        <v>83</v>
      </c>
      <c r="G17" s="83" t="s">
        <v>83</v>
      </c>
      <c r="H17" s="83" t="s">
        <v>83</v>
      </c>
      <c r="I17" s="19">
        <v>1042.516381</v>
      </c>
      <c r="J17" s="19">
        <v>0.276171</v>
      </c>
      <c r="K17" s="19">
        <f t="shared" si="0"/>
        <v>1042.24021</v>
      </c>
      <c r="L17" s="19">
        <f t="shared" si="1"/>
        <v>5</v>
      </c>
      <c r="M17" s="21" t="s">
        <v>84</v>
      </c>
      <c r="N17" s="87"/>
      <c r="O17" s="91"/>
      <c r="P17" s="90" t="s">
        <v>85</v>
      </c>
      <c r="U17" s="93"/>
    </row>
    <row r="18" s="70" customFormat="1" ht="36" customHeight="1" spans="1:21">
      <c r="A18" s="83">
        <v>15</v>
      </c>
      <c r="B18" s="84" t="s">
        <v>115</v>
      </c>
      <c r="C18" s="85" t="s">
        <v>116</v>
      </c>
      <c r="D18" s="86" t="s">
        <v>88</v>
      </c>
      <c r="E18" s="83" t="s">
        <v>83</v>
      </c>
      <c r="F18" s="83" t="s">
        <v>83</v>
      </c>
      <c r="G18" s="83" t="s">
        <v>83</v>
      </c>
      <c r="H18" s="83" t="s">
        <v>83</v>
      </c>
      <c r="I18" s="19">
        <v>5928.073212</v>
      </c>
      <c r="J18" s="19">
        <v>0</v>
      </c>
      <c r="K18" s="19">
        <f t="shared" si="0"/>
        <v>5928.073212</v>
      </c>
      <c r="L18" s="19">
        <f t="shared" si="1"/>
        <v>25</v>
      </c>
      <c r="M18" s="21"/>
      <c r="N18" s="87"/>
      <c r="O18" s="91"/>
      <c r="P18" s="90" t="s">
        <v>85</v>
      </c>
      <c r="U18" s="93"/>
    </row>
    <row r="19" s="70" customFormat="1" ht="36" customHeight="1" spans="1:21">
      <c r="A19" s="83">
        <v>16</v>
      </c>
      <c r="B19" s="84" t="s">
        <v>117</v>
      </c>
      <c r="C19" s="85" t="s">
        <v>118</v>
      </c>
      <c r="D19" s="86" t="s">
        <v>88</v>
      </c>
      <c r="E19" s="83" t="s">
        <v>83</v>
      </c>
      <c r="F19" s="83" t="s">
        <v>83</v>
      </c>
      <c r="G19" s="83" t="s">
        <v>83</v>
      </c>
      <c r="H19" s="83" t="s">
        <v>83</v>
      </c>
      <c r="I19" s="19">
        <v>20777.894797</v>
      </c>
      <c r="J19" s="19">
        <v>2.794607</v>
      </c>
      <c r="K19" s="19">
        <f t="shared" si="0"/>
        <v>20775.10019</v>
      </c>
      <c r="L19" s="19">
        <f t="shared" si="1"/>
        <v>100</v>
      </c>
      <c r="M19" s="21" t="s">
        <v>84</v>
      </c>
      <c r="N19" s="87"/>
      <c r="O19" s="91"/>
      <c r="P19" s="90" t="s">
        <v>85</v>
      </c>
      <c r="U19" s="93"/>
    </row>
    <row r="20" s="70" customFormat="1" ht="36" customHeight="1" spans="1:21">
      <c r="A20" s="83">
        <v>17</v>
      </c>
      <c r="B20" s="84" t="s">
        <v>119</v>
      </c>
      <c r="C20" s="85" t="s">
        <v>120</v>
      </c>
      <c r="D20" s="86" t="s">
        <v>88</v>
      </c>
      <c r="E20" s="83" t="s">
        <v>83</v>
      </c>
      <c r="F20" s="83" t="s">
        <v>83</v>
      </c>
      <c r="G20" s="83" t="s">
        <v>83</v>
      </c>
      <c r="H20" s="83" t="s">
        <v>83</v>
      </c>
      <c r="I20" s="19">
        <v>1076.301257</v>
      </c>
      <c r="J20" s="19">
        <v>1.685267</v>
      </c>
      <c r="K20" s="19">
        <f t="shared" si="0"/>
        <v>1074.61599</v>
      </c>
      <c r="L20" s="19">
        <f t="shared" si="1"/>
        <v>5</v>
      </c>
      <c r="M20" s="21" t="s">
        <v>84</v>
      </c>
      <c r="N20" s="87"/>
      <c r="O20" s="91"/>
      <c r="P20" s="90" t="s">
        <v>85</v>
      </c>
      <c r="U20" s="93"/>
    </row>
    <row r="21" s="70" customFormat="1" ht="36" customHeight="1" spans="1:21">
      <c r="A21" s="83">
        <v>18</v>
      </c>
      <c r="B21" s="84" t="s">
        <v>121</v>
      </c>
      <c r="C21" s="85" t="s">
        <v>122</v>
      </c>
      <c r="D21" s="86" t="s">
        <v>104</v>
      </c>
      <c r="E21" s="83" t="s">
        <v>83</v>
      </c>
      <c r="F21" s="83" t="s">
        <v>83</v>
      </c>
      <c r="G21" s="83" t="s">
        <v>83</v>
      </c>
      <c r="H21" s="83" t="s">
        <v>83</v>
      </c>
      <c r="I21" s="19">
        <v>2757.709488</v>
      </c>
      <c r="J21" s="19">
        <v>0</v>
      </c>
      <c r="K21" s="19">
        <f t="shared" si="0"/>
        <v>2757.709488</v>
      </c>
      <c r="L21" s="19">
        <f t="shared" si="1"/>
        <v>10</v>
      </c>
      <c r="M21" s="21"/>
      <c r="N21" s="87"/>
      <c r="O21" s="91"/>
      <c r="P21" s="90" t="s">
        <v>85</v>
      </c>
      <c r="U21" s="93"/>
    </row>
    <row r="22" s="70" customFormat="1" ht="36" customHeight="1" spans="1:21">
      <c r="A22" s="83">
        <v>19</v>
      </c>
      <c r="B22" s="84" t="s">
        <v>123</v>
      </c>
      <c r="C22" s="85" t="s">
        <v>124</v>
      </c>
      <c r="D22" s="86" t="s">
        <v>95</v>
      </c>
      <c r="E22" s="83" t="s">
        <v>83</v>
      </c>
      <c r="F22" s="83" t="s">
        <v>83</v>
      </c>
      <c r="G22" s="83" t="s">
        <v>83</v>
      </c>
      <c r="H22" s="83" t="s">
        <v>83</v>
      </c>
      <c r="I22" s="19">
        <v>1231.902605</v>
      </c>
      <c r="J22" s="19">
        <v>0</v>
      </c>
      <c r="K22" s="19">
        <f t="shared" si="0"/>
        <v>1231.902605</v>
      </c>
      <c r="L22" s="19">
        <f t="shared" si="1"/>
        <v>5</v>
      </c>
      <c r="M22" s="21"/>
      <c r="N22" s="87"/>
      <c r="O22" s="91"/>
      <c r="P22" s="90" t="s">
        <v>85</v>
      </c>
      <c r="U22" s="93"/>
    </row>
    <row r="23" s="70" customFormat="1" ht="36" customHeight="1" spans="1:21">
      <c r="A23" s="83">
        <v>20</v>
      </c>
      <c r="B23" s="84" t="s">
        <v>125</v>
      </c>
      <c r="C23" s="85" t="s">
        <v>126</v>
      </c>
      <c r="D23" s="86" t="s">
        <v>95</v>
      </c>
      <c r="E23" s="83" t="s">
        <v>83</v>
      </c>
      <c r="F23" s="83" t="s">
        <v>83</v>
      </c>
      <c r="G23" s="83" t="s">
        <v>83</v>
      </c>
      <c r="H23" s="83" t="s">
        <v>83</v>
      </c>
      <c r="I23" s="19">
        <v>7097.26072</v>
      </c>
      <c r="J23" s="19">
        <v>568.79</v>
      </c>
      <c r="K23" s="19">
        <f t="shared" si="0"/>
        <v>6528.47072</v>
      </c>
      <c r="L23" s="19">
        <f t="shared" si="1"/>
        <v>30</v>
      </c>
      <c r="M23" s="21" t="s">
        <v>127</v>
      </c>
      <c r="N23" s="87"/>
      <c r="O23" s="91"/>
      <c r="P23" s="90" t="s">
        <v>85</v>
      </c>
      <c r="U23" s="93"/>
    </row>
    <row r="24" s="70" customFormat="1" ht="36" customHeight="1" spans="1:21">
      <c r="A24" s="83">
        <v>21</v>
      </c>
      <c r="B24" s="84" t="s">
        <v>128</v>
      </c>
      <c r="C24" s="85" t="s">
        <v>129</v>
      </c>
      <c r="D24" s="86" t="s">
        <v>82</v>
      </c>
      <c r="E24" s="83" t="s">
        <v>83</v>
      </c>
      <c r="F24" s="83" t="s">
        <v>83</v>
      </c>
      <c r="G24" s="83" t="s">
        <v>83</v>
      </c>
      <c r="H24" s="83" t="s">
        <v>83</v>
      </c>
      <c r="I24" s="19">
        <v>1005.602577</v>
      </c>
      <c r="J24" s="19">
        <v>0</v>
      </c>
      <c r="K24" s="19">
        <f t="shared" si="0"/>
        <v>1005.602577</v>
      </c>
      <c r="L24" s="19">
        <f t="shared" si="1"/>
        <v>5</v>
      </c>
      <c r="M24" s="21"/>
      <c r="N24" s="87"/>
      <c r="O24" s="91"/>
      <c r="P24" s="90" t="s">
        <v>85</v>
      </c>
      <c r="U24" s="93"/>
    </row>
    <row r="25" s="70" customFormat="1" ht="36" customHeight="1" spans="1:21">
      <c r="A25" s="83">
        <v>22</v>
      </c>
      <c r="B25" s="84" t="s">
        <v>130</v>
      </c>
      <c r="C25" s="85" t="s">
        <v>131</v>
      </c>
      <c r="D25" s="86" t="s">
        <v>82</v>
      </c>
      <c r="E25" s="83" t="s">
        <v>83</v>
      </c>
      <c r="F25" s="83" t="s">
        <v>83</v>
      </c>
      <c r="G25" s="83" t="s">
        <v>83</v>
      </c>
      <c r="H25" s="83" t="s">
        <v>83</v>
      </c>
      <c r="I25" s="19">
        <v>1368.65585</v>
      </c>
      <c r="J25" s="19">
        <v>0</v>
      </c>
      <c r="K25" s="19">
        <f t="shared" si="0"/>
        <v>1368.65585</v>
      </c>
      <c r="L25" s="19">
        <f t="shared" si="1"/>
        <v>5</v>
      </c>
      <c r="M25" s="21"/>
      <c r="N25" s="87"/>
      <c r="O25" s="91"/>
      <c r="P25" s="90" t="s">
        <v>85</v>
      </c>
      <c r="U25" s="93"/>
    </row>
    <row r="26" s="70" customFormat="1" ht="36" customHeight="1" spans="1:21">
      <c r="A26" s="83">
        <v>23</v>
      </c>
      <c r="B26" s="84" t="s">
        <v>132</v>
      </c>
      <c r="C26" s="85" t="s">
        <v>133</v>
      </c>
      <c r="D26" s="86" t="s">
        <v>134</v>
      </c>
      <c r="E26" s="83" t="s">
        <v>83</v>
      </c>
      <c r="F26" s="83" t="s">
        <v>83</v>
      </c>
      <c r="G26" s="83" t="s">
        <v>83</v>
      </c>
      <c r="H26" s="83" t="s">
        <v>83</v>
      </c>
      <c r="I26" s="19">
        <v>1606.532929</v>
      </c>
      <c r="J26" s="19">
        <v>0</v>
      </c>
      <c r="K26" s="19">
        <f t="shared" si="0"/>
        <v>1606.532929</v>
      </c>
      <c r="L26" s="19">
        <f t="shared" si="1"/>
        <v>5</v>
      </c>
      <c r="M26" s="21"/>
      <c r="N26" s="87"/>
      <c r="O26" s="91"/>
      <c r="P26" s="90" t="s">
        <v>85</v>
      </c>
      <c r="U26" s="93"/>
    </row>
    <row r="27" s="70" customFormat="1" ht="36" customHeight="1" spans="1:21">
      <c r="A27" s="83">
        <v>24</v>
      </c>
      <c r="B27" s="84" t="s">
        <v>135</v>
      </c>
      <c r="C27" s="85" t="s">
        <v>136</v>
      </c>
      <c r="D27" s="86" t="s">
        <v>95</v>
      </c>
      <c r="E27" s="83" t="s">
        <v>83</v>
      </c>
      <c r="F27" s="83" t="s">
        <v>83</v>
      </c>
      <c r="G27" s="83" t="s">
        <v>83</v>
      </c>
      <c r="H27" s="83" t="s">
        <v>83</v>
      </c>
      <c r="I27" s="19">
        <v>29588.898034</v>
      </c>
      <c r="J27" s="19">
        <v>1241.034443</v>
      </c>
      <c r="K27" s="19">
        <f t="shared" si="0"/>
        <v>28347.863591</v>
      </c>
      <c r="L27" s="19">
        <v>100</v>
      </c>
      <c r="M27" s="21" t="s">
        <v>137</v>
      </c>
      <c r="N27" s="87"/>
      <c r="O27" s="91"/>
      <c r="P27" s="90" t="s">
        <v>85</v>
      </c>
      <c r="U27" s="93"/>
    </row>
    <row r="28" s="70" customFormat="1" ht="54.6" customHeight="1" spans="1:21">
      <c r="A28" s="83">
        <v>25</v>
      </c>
      <c r="B28" s="84" t="s">
        <v>138</v>
      </c>
      <c r="C28" s="85" t="s">
        <v>139</v>
      </c>
      <c r="D28" s="86" t="s">
        <v>140</v>
      </c>
      <c r="E28" s="83" t="s">
        <v>83</v>
      </c>
      <c r="F28" s="83" t="s">
        <v>83</v>
      </c>
      <c r="G28" s="83" t="s">
        <v>83</v>
      </c>
      <c r="H28" s="83" t="s">
        <v>83</v>
      </c>
      <c r="I28" s="19">
        <v>5881.926833</v>
      </c>
      <c r="J28" s="19">
        <v>1625.275021</v>
      </c>
      <c r="K28" s="19">
        <f t="shared" si="0"/>
        <v>4256.651812</v>
      </c>
      <c r="L28" s="19">
        <f t="shared" si="1"/>
        <v>20</v>
      </c>
      <c r="M28" s="21" t="s">
        <v>141</v>
      </c>
      <c r="N28" s="87"/>
      <c r="O28" s="91"/>
      <c r="P28" s="90" t="s">
        <v>85</v>
      </c>
      <c r="U28" s="93"/>
    </row>
    <row r="29" s="70" customFormat="1" ht="36" customHeight="1" spans="1:21">
      <c r="A29" s="83">
        <v>26</v>
      </c>
      <c r="B29" s="84" t="s">
        <v>142</v>
      </c>
      <c r="C29" s="85" t="s">
        <v>143</v>
      </c>
      <c r="D29" s="86" t="s">
        <v>82</v>
      </c>
      <c r="E29" s="83" t="s">
        <v>83</v>
      </c>
      <c r="F29" s="83" t="s">
        <v>83</v>
      </c>
      <c r="G29" s="83" t="s">
        <v>83</v>
      </c>
      <c r="H29" s="83" t="s">
        <v>83</v>
      </c>
      <c r="I29" s="19">
        <v>1329.461358</v>
      </c>
      <c r="J29" s="19">
        <v>0</v>
      </c>
      <c r="K29" s="19">
        <f t="shared" si="0"/>
        <v>1329.461358</v>
      </c>
      <c r="L29" s="19">
        <f t="shared" si="1"/>
        <v>5</v>
      </c>
      <c r="M29" s="21"/>
      <c r="N29" s="87"/>
      <c r="O29" s="91"/>
      <c r="P29" s="90" t="s">
        <v>85</v>
      </c>
      <c r="U29" s="93"/>
    </row>
    <row r="30" s="70" customFormat="1" ht="36" customHeight="1" spans="1:21">
      <c r="A30" s="83">
        <v>27</v>
      </c>
      <c r="B30" s="84" t="s">
        <v>144</v>
      </c>
      <c r="C30" s="85" t="s">
        <v>145</v>
      </c>
      <c r="D30" s="86" t="s">
        <v>95</v>
      </c>
      <c r="E30" s="83" t="s">
        <v>83</v>
      </c>
      <c r="F30" s="83" t="s">
        <v>83</v>
      </c>
      <c r="G30" s="83" t="s">
        <v>83</v>
      </c>
      <c r="H30" s="83" t="s">
        <v>83</v>
      </c>
      <c r="I30" s="19">
        <v>2065.953767</v>
      </c>
      <c r="J30" s="19">
        <v>1.159756</v>
      </c>
      <c r="K30" s="19">
        <f t="shared" si="0"/>
        <v>2064.794011</v>
      </c>
      <c r="L30" s="19">
        <f t="shared" si="1"/>
        <v>10</v>
      </c>
      <c r="M30" s="21" t="s">
        <v>84</v>
      </c>
      <c r="N30" s="87"/>
      <c r="O30" s="91"/>
      <c r="P30" s="90" t="s">
        <v>85</v>
      </c>
      <c r="U30" s="93"/>
    </row>
    <row r="31" s="70" customFormat="1" ht="36" customHeight="1" spans="1:21">
      <c r="A31" s="83">
        <v>28</v>
      </c>
      <c r="B31" s="84" t="s">
        <v>146</v>
      </c>
      <c r="C31" s="85" t="s">
        <v>147</v>
      </c>
      <c r="D31" s="86" t="s">
        <v>95</v>
      </c>
      <c r="E31" s="83" t="s">
        <v>83</v>
      </c>
      <c r="F31" s="83" t="s">
        <v>83</v>
      </c>
      <c r="G31" s="83" t="s">
        <v>83</v>
      </c>
      <c r="H31" s="83" t="s">
        <v>83</v>
      </c>
      <c r="I31" s="19">
        <v>8894.536951</v>
      </c>
      <c r="J31" s="19">
        <v>41.864636</v>
      </c>
      <c r="K31" s="19">
        <f t="shared" si="0"/>
        <v>8852.672315</v>
      </c>
      <c r="L31" s="19">
        <f t="shared" si="1"/>
        <v>40</v>
      </c>
      <c r="M31" s="21" t="s">
        <v>148</v>
      </c>
      <c r="N31" s="87"/>
      <c r="O31" s="91"/>
      <c r="P31" s="90" t="s">
        <v>85</v>
      </c>
      <c r="U31" s="93"/>
    </row>
    <row r="32" s="70" customFormat="1" ht="36" customHeight="1" spans="1:21">
      <c r="A32" s="83">
        <v>29</v>
      </c>
      <c r="B32" s="84" t="s">
        <v>149</v>
      </c>
      <c r="C32" s="85" t="s">
        <v>150</v>
      </c>
      <c r="D32" s="86" t="s">
        <v>104</v>
      </c>
      <c r="E32" s="83" t="s">
        <v>83</v>
      </c>
      <c r="F32" s="83" t="s">
        <v>83</v>
      </c>
      <c r="G32" s="83" t="s">
        <v>83</v>
      </c>
      <c r="H32" s="83" t="s">
        <v>83</v>
      </c>
      <c r="I32" s="19">
        <v>1245.232665</v>
      </c>
      <c r="J32" s="19">
        <v>0</v>
      </c>
      <c r="K32" s="19">
        <f t="shared" si="0"/>
        <v>1245.232665</v>
      </c>
      <c r="L32" s="19">
        <f t="shared" si="1"/>
        <v>5</v>
      </c>
      <c r="M32" s="21"/>
      <c r="N32" s="87"/>
      <c r="O32" s="91"/>
      <c r="P32" s="90" t="s">
        <v>85</v>
      </c>
      <c r="U32" s="93"/>
    </row>
    <row r="33" s="70" customFormat="1" ht="74.4" customHeight="1" spans="1:21">
      <c r="A33" s="83">
        <v>30</v>
      </c>
      <c r="B33" s="84" t="s">
        <v>151</v>
      </c>
      <c r="C33" s="85" t="s">
        <v>152</v>
      </c>
      <c r="D33" s="86" t="s">
        <v>134</v>
      </c>
      <c r="E33" s="83" t="s">
        <v>83</v>
      </c>
      <c r="F33" s="83" t="s">
        <v>83</v>
      </c>
      <c r="G33" s="83" t="s">
        <v>83</v>
      </c>
      <c r="H33" s="83" t="s">
        <v>83</v>
      </c>
      <c r="I33" s="19">
        <v>5794.550339</v>
      </c>
      <c r="J33" s="19">
        <v>2597.674425</v>
      </c>
      <c r="K33" s="19">
        <f t="shared" si="0"/>
        <v>3196.875914</v>
      </c>
      <c r="L33" s="19">
        <f t="shared" si="1"/>
        <v>15</v>
      </c>
      <c r="M33" s="21" t="s">
        <v>153</v>
      </c>
      <c r="N33" s="87"/>
      <c r="O33" s="91"/>
      <c r="P33" s="90" t="s">
        <v>85</v>
      </c>
      <c r="U33" s="93"/>
    </row>
    <row r="34" s="70" customFormat="1" ht="45" customHeight="1" spans="1:21">
      <c r="A34" s="83">
        <v>31</v>
      </c>
      <c r="B34" s="84" t="s">
        <v>154</v>
      </c>
      <c r="C34" s="85" t="s">
        <v>155</v>
      </c>
      <c r="D34" s="86" t="s">
        <v>95</v>
      </c>
      <c r="E34" s="83" t="s">
        <v>83</v>
      </c>
      <c r="F34" s="83" t="s">
        <v>83</v>
      </c>
      <c r="G34" s="83" t="s">
        <v>83</v>
      </c>
      <c r="H34" s="83" t="s">
        <v>83</v>
      </c>
      <c r="I34" s="19">
        <v>2316.593258</v>
      </c>
      <c r="J34" s="19">
        <v>143.886876</v>
      </c>
      <c r="K34" s="19">
        <f t="shared" si="0"/>
        <v>2172.706382</v>
      </c>
      <c r="L34" s="19">
        <f t="shared" si="1"/>
        <v>10</v>
      </c>
      <c r="M34" s="21" t="s">
        <v>84</v>
      </c>
      <c r="N34" s="87"/>
      <c r="O34" s="91"/>
      <c r="P34" s="90" t="s">
        <v>85</v>
      </c>
      <c r="U34" s="93"/>
    </row>
    <row r="35" s="70" customFormat="1" ht="36" customHeight="1" spans="1:21">
      <c r="A35" s="83">
        <v>32</v>
      </c>
      <c r="B35" s="84" t="s">
        <v>156</v>
      </c>
      <c r="C35" s="85" t="s">
        <v>157</v>
      </c>
      <c r="D35" s="86" t="s">
        <v>88</v>
      </c>
      <c r="E35" s="83" t="s">
        <v>83</v>
      </c>
      <c r="F35" s="83" t="s">
        <v>83</v>
      </c>
      <c r="G35" s="83" t="s">
        <v>83</v>
      </c>
      <c r="H35" s="83" t="s">
        <v>83</v>
      </c>
      <c r="I35" s="19">
        <v>2162.51689</v>
      </c>
      <c r="J35" s="19">
        <v>0</v>
      </c>
      <c r="K35" s="19">
        <f t="shared" si="0"/>
        <v>2162.51689</v>
      </c>
      <c r="L35" s="19">
        <f t="shared" si="1"/>
        <v>10</v>
      </c>
      <c r="M35" s="21"/>
      <c r="N35" s="87"/>
      <c r="O35" s="91"/>
      <c r="P35" s="90" t="s">
        <v>85</v>
      </c>
      <c r="U35" s="93"/>
    </row>
    <row r="36" s="70" customFormat="1" ht="36" customHeight="1" spans="1:21">
      <c r="A36" s="83">
        <v>33</v>
      </c>
      <c r="B36" s="84" t="s">
        <v>158</v>
      </c>
      <c r="C36" s="85" t="s">
        <v>159</v>
      </c>
      <c r="D36" s="86" t="s">
        <v>95</v>
      </c>
      <c r="E36" s="83" t="s">
        <v>83</v>
      </c>
      <c r="F36" s="83" t="s">
        <v>83</v>
      </c>
      <c r="G36" s="83" t="s">
        <v>83</v>
      </c>
      <c r="H36" s="83" t="s">
        <v>83</v>
      </c>
      <c r="I36" s="19">
        <v>1027.047829</v>
      </c>
      <c r="J36" s="19">
        <v>0.0888</v>
      </c>
      <c r="K36" s="19">
        <f t="shared" si="0"/>
        <v>1026.959029</v>
      </c>
      <c r="L36" s="19">
        <f t="shared" si="1"/>
        <v>5</v>
      </c>
      <c r="M36" s="21" t="s">
        <v>84</v>
      </c>
      <c r="N36" s="87"/>
      <c r="O36" s="91"/>
      <c r="P36" s="90" t="s">
        <v>85</v>
      </c>
      <c r="U36" s="93"/>
    </row>
    <row r="37" s="70" customFormat="1" ht="36" customHeight="1" spans="1:21">
      <c r="A37" s="83">
        <v>34</v>
      </c>
      <c r="B37" s="84" t="s">
        <v>160</v>
      </c>
      <c r="C37" s="85" t="s">
        <v>161</v>
      </c>
      <c r="D37" s="86" t="s">
        <v>82</v>
      </c>
      <c r="E37" s="83" t="s">
        <v>83</v>
      </c>
      <c r="F37" s="83" t="s">
        <v>83</v>
      </c>
      <c r="G37" s="83" t="s">
        <v>83</v>
      </c>
      <c r="H37" s="83" t="s">
        <v>83</v>
      </c>
      <c r="I37" s="19">
        <v>39770.721043</v>
      </c>
      <c r="J37" s="19">
        <v>0.459026</v>
      </c>
      <c r="K37" s="19">
        <f t="shared" si="0"/>
        <v>39770.262017</v>
      </c>
      <c r="L37" s="19">
        <v>100</v>
      </c>
      <c r="M37" s="21" t="s">
        <v>84</v>
      </c>
      <c r="N37" s="87"/>
      <c r="O37" s="91"/>
      <c r="P37" s="90" t="s">
        <v>85</v>
      </c>
      <c r="U37" s="93"/>
    </row>
    <row r="38" s="70" customFormat="1" ht="36" customHeight="1" spans="1:21">
      <c r="A38" s="83">
        <v>35</v>
      </c>
      <c r="B38" s="84" t="s">
        <v>162</v>
      </c>
      <c r="C38" s="85" t="s">
        <v>163</v>
      </c>
      <c r="D38" s="86" t="s">
        <v>104</v>
      </c>
      <c r="E38" s="83" t="s">
        <v>83</v>
      </c>
      <c r="F38" s="83" t="s">
        <v>83</v>
      </c>
      <c r="G38" s="83" t="s">
        <v>83</v>
      </c>
      <c r="H38" s="83" t="s">
        <v>83</v>
      </c>
      <c r="I38" s="19">
        <v>1602.470794</v>
      </c>
      <c r="J38" s="19">
        <v>0</v>
      </c>
      <c r="K38" s="19">
        <f t="shared" si="0"/>
        <v>1602.470794</v>
      </c>
      <c r="L38" s="19">
        <f t="shared" si="1"/>
        <v>5</v>
      </c>
      <c r="M38" s="21"/>
      <c r="N38" s="87"/>
      <c r="O38" s="91"/>
      <c r="P38" s="90" t="s">
        <v>85</v>
      </c>
      <c r="U38" s="93"/>
    </row>
    <row r="39" s="70" customFormat="1" ht="36" customHeight="1" spans="1:21">
      <c r="A39" s="83">
        <v>36</v>
      </c>
      <c r="B39" s="84" t="s">
        <v>164</v>
      </c>
      <c r="C39" s="85" t="s">
        <v>165</v>
      </c>
      <c r="D39" s="86" t="s">
        <v>134</v>
      </c>
      <c r="E39" s="83" t="s">
        <v>83</v>
      </c>
      <c r="F39" s="83" t="s">
        <v>83</v>
      </c>
      <c r="G39" s="83" t="s">
        <v>83</v>
      </c>
      <c r="H39" s="83" t="s">
        <v>83</v>
      </c>
      <c r="I39" s="19">
        <v>4769.528096</v>
      </c>
      <c r="J39" s="19">
        <v>1112.733663</v>
      </c>
      <c r="K39" s="19">
        <f t="shared" si="0"/>
        <v>3656.794433</v>
      </c>
      <c r="L39" s="19">
        <f t="shared" si="1"/>
        <v>15</v>
      </c>
      <c r="M39" s="21" t="s">
        <v>166</v>
      </c>
      <c r="N39" s="87"/>
      <c r="O39" s="91"/>
      <c r="P39" s="90" t="s">
        <v>85</v>
      </c>
      <c r="U39" s="93"/>
    </row>
    <row r="40" s="70" customFormat="1" ht="36" customHeight="1" spans="1:21">
      <c r="A40" s="83">
        <v>37</v>
      </c>
      <c r="B40" s="84" t="s">
        <v>167</v>
      </c>
      <c r="C40" s="85" t="s">
        <v>168</v>
      </c>
      <c r="D40" s="86" t="s">
        <v>104</v>
      </c>
      <c r="E40" s="83" t="s">
        <v>83</v>
      </c>
      <c r="F40" s="83" t="s">
        <v>83</v>
      </c>
      <c r="G40" s="83" t="s">
        <v>83</v>
      </c>
      <c r="H40" s="83" t="s">
        <v>83</v>
      </c>
      <c r="I40" s="19">
        <v>4985.243707</v>
      </c>
      <c r="J40" s="19">
        <v>127.74678</v>
      </c>
      <c r="K40" s="19">
        <f t="shared" si="0"/>
        <v>4857.496927</v>
      </c>
      <c r="L40" s="19">
        <f t="shared" si="1"/>
        <v>20</v>
      </c>
      <c r="M40" s="21" t="s">
        <v>169</v>
      </c>
      <c r="N40" s="87"/>
      <c r="O40" s="91"/>
      <c r="P40" s="90" t="s">
        <v>85</v>
      </c>
      <c r="U40" s="93"/>
    </row>
    <row r="41" s="70" customFormat="1" ht="36" customHeight="1" spans="1:21">
      <c r="A41" s="83">
        <v>38</v>
      </c>
      <c r="B41" s="84" t="s">
        <v>170</v>
      </c>
      <c r="C41" s="85" t="s">
        <v>171</v>
      </c>
      <c r="D41" s="86" t="s">
        <v>82</v>
      </c>
      <c r="E41" s="83" t="s">
        <v>83</v>
      </c>
      <c r="F41" s="83" t="s">
        <v>83</v>
      </c>
      <c r="G41" s="83" t="s">
        <v>83</v>
      </c>
      <c r="H41" s="83" t="s">
        <v>83</v>
      </c>
      <c r="I41" s="19">
        <v>2190.566443</v>
      </c>
      <c r="J41" s="19">
        <v>0</v>
      </c>
      <c r="K41" s="19">
        <f t="shared" si="0"/>
        <v>2190.566443</v>
      </c>
      <c r="L41" s="19">
        <f t="shared" si="1"/>
        <v>10</v>
      </c>
      <c r="M41" s="21"/>
      <c r="N41" s="87"/>
      <c r="O41" s="91"/>
      <c r="P41" s="90" t="s">
        <v>85</v>
      </c>
      <c r="U41" s="93"/>
    </row>
    <row r="42" s="70" customFormat="1" ht="36" customHeight="1" spans="1:21">
      <c r="A42" s="83">
        <v>40</v>
      </c>
      <c r="B42" s="84" t="s">
        <v>172</v>
      </c>
      <c r="C42" s="85" t="s">
        <v>173</v>
      </c>
      <c r="D42" s="86" t="s">
        <v>134</v>
      </c>
      <c r="E42" s="83" t="s">
        <v>83</v>
      </c>
      <c r="F42" s="83" t="s">
        <v>83</v>
      </c>
      <c r="G42" s="83" t="s">
        <v>83</v>
      </c>
      <c r="H42" s="83" t="s">
        <v>83</v>
      </c>
      <c r="I42" s="19">
        <v>9010.576748</v>
      </c>
      <c r="J42" s="19">
        <v>5.873083</v>
      </c>
      <c r="K42" s="19">
        <f t="shared" si="0"/>
        <v>9004.703665</v>
      </c>
      <c r="L42" s="19">
        <f t="shared" si="1"/>
        <v>45</v>
      </c>
      <c r="M42" s="21" t="s">
        <v>174</v>
      </c>
      <c r="N42" s="87"/>
      <c r="O42" s="91"/>
      <c r="P42" s="90" t="s">
        <v>85</v>
      </c>
      <c r="U42" s="93"/>
    </row>
    <row r="43" s="70" customFormat="1" ht="36" customHeight="1" spans="1:21">
      <c r="A43" s="83">
        <v>42</v>
      </c>
      <c r="B43" s="84" t="s">
        <v>175</v>
      </c>
      <c r="C43" s="85" t="s">
        <v>176</v>
      </c>
      <c r="D43" s="86" t="s">
        <v>82</v>
      </c>
      <c r="E43" s="83" t="s">
        <v>83</v>
      </c>
      <c r="F43" s="83" t="s">
        <v>83</v>
      </c>
      <c r="G43" s="83" t="s">
        <v>83</v>
      </c>
      <c r="H43" s="83" t="s">
        <v>83</v>
      </c>
      <c r="I43" s="19">
        <v>1403.711482</v>
      </c>
      <c r="J43" s="19">
        <v>1.74394</v>
      </c>
      <c r="K43" s="19">
        <f t="shared" si="0"/>
        <v>1401.967542</v>
      </c>
      <c r="L43" s="19">
        <f t="shared" si="1"/>
        <v>5</v>
      </c>
      <c r="M43" s="21" t="s">
        <v>177</v>
      </c>
      <c r="N43" s="87"/>
      <c r="O43" s="91"/>
      <c r="P43" s="90" t="s">
        <v>85</v>
      </c>
      <c r="U43" s="93"/>
    </row>
    <row r="44" s="70" customFormat="1" ht="36" customHeight="1" spans="1:21">
      <c r="A44" s="83">
        <v>43</v>
      </c>
      <c r="B44" s="84" t="s">
        <v>178</v>
      </c>
      <c r="C44" s="85" t="s">
        <v>179</v>
      </c>
      <c r="D44" s="86" t="s">
        <v>82</v>
      </c>
      <c r="E44" s="83" t="s">
        <v>83</v>
      </c>
      <c r="F44" s="83" t="s">
        <v>83</v>
      </c>
      <c r="G44" s="83" t="s">
        <v>83</v>
      </c>
      <c r="H44" s="83" t="s">
        <v>83</v>
      </c>
      <c r="I44" s="19">
        <v>4163.082599</v>
      </c>
      <c r="J44" s="19">
        <v>0</v>
      </c>
      <c r="K44" s="19">
        <f t="shared" si="0"/>
        <v>4163.082599</v>
      </c>
      <c r="L44" s="19">
        <f t="shared" si="1"/>
        <v>20</v>
      </c>
      <c r="M44" s="21"/>
      <c r="N44" s="87"/>
      <c r="O44" s="91"/>
      <c r="P44" s="90" t="s">
        <v>85</v>
      </c>
      <c r="U44" s="93"/>
    </row>
    <row r="45" s="70" customFormat="1" ht="36" customHeight="1" spans="1:21">
      <c r="A45" s="83">
        <v>44</v>
      </c>
      <c r="B45" s="84" t="s">
        <v>180</v>
      </c>
      <c r="C45" s="85" t="s">
        <v>181</v>
      </c>
      <c r="D45" s="86" t="s">
        <v>88</v>
      </c>
      <c r="E45" s="83" t="s">
        <v>83</v>
      </c>
      <c r="F45" s="83" t="s">
        <v>83</v>
      </c>
      <c r="G45" s="83" t="s">
        <v>83</v>
      </c>
      <c r="H45" s="83" t="s">
        <v>83</v>
      </c>
      <c r="I45" s="19">
        <v>1192.356132</v>
      </c>
      <c r="J45" s="19">
        <v>17.113456</v>
      </c>
      <c r="K45" s="19">
        <f t="shared" si="0"/>
        <v>1175.242676</v>
      </c>
      <c r="L45" s="19">
        <f t="shared" si="1"/>
        <v>5</v>
      </c>
      <c r="M45" s="21" t="s">
        <v>84</v>
      </c>
      <c r="N45" s="87"/>
      <c r="O45" s="91"/>
      <c r="P45" s="90" t="s">
        <v>85</v>
      </c>
      <c r="U45" s="93"/>
    </row>
    <row r="46" s="70" customFormat="1" ht="36" customHeight="1" spans="1:21">
      <c r="A46" s="83">
        <v>45</v>
      </c>
      <c r="B46" s="84" t="s">
        <v>182</v>
      </c>
      <c r="C46" s="85" t="s">
        <v>183</v>
      </c>
      <c r="D46" s="86" t="s">
        <v>82</v>
      </c>
      <c r="E46" s="83" t="s">
        <v>83</v>
      </c>
      <c r="F46" s="83" t="s">
        <v>83</v>
      </c>
      <c r="G46" s="83" t="s">
        <v>83</v>
      </c>
      <c r="H46" s="83" t="s">
        <v>83</v>
      </c>
      <c r="I46" s="19">
        <v>7288.955402</v>
      </c>
      <c r="J46" s="19">
        <v>31.150029</v>
      </c>
      <c r="K46" s="19">
        <f t="shared" si="0"/>
        <v>7257.805373</v>
      </c>
      <c r="L46" s="19">
        <f t="shared" si="1"/>
        <v>35</v>
      </c>
      <c r="M46" s="21" t="s">
        <v>184</v>
      </c>
      <c r="N46" s="87"/>
      <c r="O46" s="91"/>
      <c r="P46" s="90" t="s">
        <v>85</v>
      </c>
      <c r="U46" s="93"/>
    </row>
    <row r="47" s="70" customFormat="1" ht="36" customHeight="1" spans="1:21">
      <c r="A47" s="83">
        <v>46</v>
      </c>
      <c r="B47" s="84" t="s">
        <v>185</v>
      </c>
      <c r="C47" s="85" t="s">
        <v>186</v>
      </c>
      <c r="D47" s="86" t="s">
        <v>95</v>
      </c>
      <c r="E47" s="83" t="s">
        <v>83</v>
      </c>
      <c r="F47" s="83" t="s">
        <v>83</v>
      </c>
      <c r="G47" s="83" t="s">
        <v>83</v>
      </c>
      <c r="H47" s="83" t="s">
        <v>83</v>
      </c>
      <c r="I47" s="19">
        <v>2474.982667</v>
      </c>
      <c r="J47" s="19">
        <v>10.570209</v>
      </c>
      <c r="K47" s="19">
        <f t="shared" si="0"/>
        <v>2464.412458</v>
      </c>
      <c r="L47" s="19">
        <f t="shared" si="1"/>
        <v>10</v>
      </c>
      <c r="M47" s="21" t="s">
        <v>84</v>
      </c>
      <c r="N47" s="87"/>
      <c r="O47" s="91"/>
      <c r="P47" s="90" t="s">
        <v>85</v>
      </c>
      <c r="U47" s="93"/>
    </row>
    <row r="48" s="70" customFormat="1" ht="36" customHeight="1" spans="1:21">
      <c r="A48" s="83">
        <v>47</v>
      </c>
      <c r="B48" s="84" t="s">
        <v>187</v>
      </c>
      <c r="C48" s="85" t="s">
        <v>188</v>
      </c>
      <c r="D48" s="86" t="s">
        <v>95</v>
      </c>
      <c r="E48" s="83" t="s">
        <v>83</v>
      </c>
      <c r="F48" s="83" t="s">
        <v>83</v>
      </c>
      <c r="G48" s="83" t="s">
        <v>83</v>
      </c>
      <c r="H48" s="83" t="s">
        <v>83</v>
      </c>
      <c r="I48" s="19">
        <v>2359.631269</v>
      </c>
      <c r="J48" s="19">
        <v>10.104045</v>
      </c>
      <c r="K48" s="19">
        <f t="shared" si="0"/>
        <v>2349.527224</v>
      </c>
      <c r="L48" s="19">
        <f t="shared" si="1"/>
        <v>10</v>
      </c>
      <c r="M48" s="21" t="s">
        <v>84</v>
      </c>
      <c r="N48" s="87"/>
      <c r="O48" s="91"/>
      <c r="P48" s="90" t="s">
        <v>85</v>
      </c>
      <c r="U48" s="93"/>
    </row>
    <row r="49" s="70" customFormat="1" ht="36" customHeight="1" spans="1:21">
      <c r="A49" s="83">
        <v>48</v>
      </c>
      <c r="B49" s="84" t="s">
        <v>189</v>
      </c>
      <c r="C49" s="85" t="s">
        <v>190</v>
      </c>
      <c r="D49" s="86" t="s">
        <v>95</v>
      </c>
      <c r="E49" s="83" t="s">
        <v>83</v>
      </c>
      <c r="F49" s="83" t="s">
        <v>83</v>
      </c>
      <c r="G49" s="83" t="s">
        <v>83</v>
      </c>
      <c r="H49" s="83" t="s">
        <v>83</v>
      </c>
      <c r="I49" s="19">
        <v>1661.843356</v>
      </c>
      <c r="J49" s="19">
        <v>0.113926</v>
      </c>
      <c r="K49" s="19">
        <f t="shared" si="0"/>
        <v>1661.72943</v>
      </c>
      <c r="L49" s="19">
        <f t="shared" si="1"/>
        <v>5</v>
      </c>
      <c r="M49" s="21" t="s">
        <v>84</v>
      </c>
      <c r="N49" s="87"/>
      <c r="O49" s="91"/>
      <c r="P49" s="90" t="s">
        <v>85</v>
      </c>
      <c r="U49" s="93"/>
    </row>
    <row r="50" s="70" customFormat="1" ht="36" customHeight="1" spans="1:21">
      <c r="A50" s="83">
        <v>49</v>
      </c>
      <c r="B50" s="84" t="s">
        <v>191</v>
      </c>
      <c r="C50" s="85" t="s">
        <v>192</v>
      </c>
      <c r="D50" s="86" t="s">
        <v>88</v>
      </c>
      <c r="E50" s="83" t="s">
        <v>83</v>
      </c>
      <c r="F50" s="83" t="s">
        <v>83</v>
      </c>
      <c r="G50" s="83" t="s">
        <v>83</v>
      </c>
      <c r="H50" s="83" t="s">
        <v>83</v>
      </c>
      <c r="I50" s="19">
        <v>2242.186876</v>
      </c>
      <c r="J50" s="19">
        <v>7.836138</v>
      </c>
      <c r="K50" s="19">
        <f t="shared" si="0"/>
        <v>2234.350738</v>
      </c>
      <c r="L50" s="19">
        <f t="shared" si="1"/>
        <v>10</v>
      </c>
      <c r="M50" s="21" t="s">
        <v>84</v>
      </c>
      <c r="N50" s="87"/>
      <c r="O50" s="91"/>
      <c r="P50" s="90" t="s">
        <v>85</v>
      </c>
      <c r="U50" s="93"/>
    </row>
    <row r="51" s="70" customFormat="1" ht="36" customHeight="1" spans="1:21">
      <c r="A51" s="83">
        <v>50</v>
      </c>
      <c r="B51" s="84" t="s">
        <v>193</v>
      </c>
      <c r="C51" s="85" t="s">
        <v>194</v>
      </c>
      <c r="D51" s="86" t="s">
        <v>88</v>
      </c>
      <c r="E51" s="83" t="s">
        <v>83</v>
      </c>
      <c r="F51" s="83" t="s">
        <v>83</v>
      </c>
      <c r="G51" s="83" t="s">
        <v>83</v>
      </c>
      <c r="H51" s="83" t="s">
        <v>83</v>
      </c>
      <c r="I51" s="19">
        <v>13153.396778</v>
      </c>
      <c r="J51" s="19">
        <v>0</v>
      </c>
      <c r="K51" s="19">
        <f t="shared" si="0"/>
        <v>13153.396778</v>
      </c>
      <c r="L51" s="19">
        <f t="shared" si="1"/>
        <v>65</v>
      </c>
      <c r="M51" s="21"/>
      <c r="N51" s="87"/>
      <c r="O51" s="91"/>
      <c r="P51" s="90" t="s">
        <v>85</v>
      </c>
      <c r="U51" s="93"/>
    </row>
    <row r="52" s="70" customFormat="1" ht="36" customHeight="1" spans="1:21">
      <c r="A52" s="83">
        <v>51</v>
      </c>
      <c r="B52" s="84" t="s">
        <v>195</v>
      </c>
      <c r="C52" s="85" t="s">
        <v>196</v>
      </c>
      <c r="D52" s="19" t="s">
        <v>197</v>
      </c>
      <c r="E52" s="83" t="s">
        <v>83</v>
      </c>
      <c r="F52" s="83" t="s">
        <v>83</v>
      </c>
      <c r="G52" s="83" t="s">
        <v>83</v>
      </c>
      <c r="H52" s="83" t="s">
        <v>83</v>
      </c>
      <c r="I52" s="19">
        <v>3140.845576</v>
      </c>
      <c r="J52" s="19">
        <v>798</v>
      </c>
      <c r="K52" s="19">
        <f t="shared" si="0"/>
        <v>2342.845576</v>
      </c>
      <c r="L52" s="19">
        <f t="shared" si="1"/>
        <v>10</v>
      </c>
      <c r="M52" s="21" t="s">
        <v>84</v>
      </c>
      <c r="N52" s="87"/>
      <c r="O52" s="91"/>
      <c r="P52" s="90" t="s">
        <v>85</v>
      </c>
      <c r="U52" s="93"/>
    </row>
    <row r="53" s="70" customFormat="1" ht="36" customHeight="1" spans="1:21">
      <c r="A53" s="83">
        <v>52</v>
      </c>
      <c r="B53" s="84" t="s">
        <v>198</v>
      </c>
      <c r="C53" s="85" t="s">
        <v>199</v>
      </c>
      <c r="D53" s="86" t="s">
        <v>140</v>
      </c>
      <c r="E53" s="83" t="s">
        <v>83</v>
      </c>
      <c r="F53" s="83" t="s">
        <v>83</v>
      </c>
      <c r="G53" s="83" t="s">
        <v>83</v>
      </c>
      <c r="H53" s="83" t="s">
        <v>83</v>
      </c>
      <c r="I53" s="19">
        <v>5376.008553</v>
      </c>
      <c r="J53" s="19">
        <v>861.943588</v>
      </c>
      <c r="K53" s="19">
        <f t="shared" si="0"/>
        <v>4514.064965</v>
      </c>
      <c r="L53" s="19">
        <f t="shared" si="1"/>
        <v>20</v>
      </c>
      <c r="M53" s="21" t="s">
        <v>84</v>
      </c>
      <c r="N53" s="87"/>
      <c r="O53" s="91"/>
      <c r="P53" s="90" t="s">
        <v>85</v>
      </c>
      <c r="U53" s="93"/>
    </row>
    <row r="54" s="70" customFormat="1" ht="36" customHeight="1" spans="1:21">
      <c r="A54" s="83">
        <v>53</v>
      </c>
      <c r="B54" s="84" t="s">
        <v>200</v>
      </c>
      <c r="C54" s="85" t="s">
        <v>201</v>
      </c>
      <c r="D54" s="86" t="s">
        <v>95</v>
      </c>
      <c r="E54" s="83" t="s">
        <v>83</v>
      </c>
      <c r="F54" s="83" t="s">
        <v>83</v>
      </c>
      <c r="G54" s="83" t="s">
        <v>83</v>
      </c>
      <c r="H54" s="83" t="s">
        <v>83</v>
      </c>
      <c r="I54" s="19">
        <v>6311.565053</v>
      </c>
      <c r="J54" s="19">
        <v>0</v>
      </c>
      <c r="K54" s="19">
        <f t="shared" si="0"/>
        <v>6311.565053</v>
      </c>
      <c r="L54" s="19">
        <f t="shared" si="1"/>
        <v>30</v>
      </c>
      <c r="M54" s="21"/>
      <c r="N54" s="87"/>
      <c r="O54" s="91"/>
      <c r="P54" s="90" t="s">
        <v>85</v>
      </c>
      <c r="U54" s="93"/>
    </row>
    <row r="55" s="70" customFormat="1" ht="36" customHeight="1" spans="1:21">
      <c r="A55" s="83">
        <v>54</v>
      </c>
      <c r="B55" s="84" t="s">
        <v>202</v>
      </c>
      <c r="C55" s="85" t="s">
        <v>203</v>
      </c>
      <c r="D55" s="86" t="s">
        <v>82</v>
      </c>
      <c r="E55" s="83" t="s">
        <v>83</v>
      </c>
      <c r="F55" s="83" t="s">
        <v>83</v>
      </c>
      <c r="G55" s="83" t="s">
        <v>83</v>
      </c>
      <c r="H55" s="83" t="s">
        <v>83</v>
      </c>
      <c r="I55" s="19">
        <v>27980.982938</v>
      </c>
      <c r="J55" s="19">
        <v>74.340281</v>
      </c>
      <c r="K55" s="19">
        <f t="shared" si="0"/>
        <v>27906.642657</v>
      </c>
      <c r="L55" s="19">
        <v>100</v>
      </c>
      <c r="M55" s="21" t="s">
        <v>84</v>
      </c>
      <c r="N55" s="87"/>
      <c r="O55" s="91"/>
      <c r="P55" s="90" t="s">
        <v>85</v>
      </c>
      <c r="U55" s="93"/>
    </row>
    <row r="56" s="70" customFormat="1" ht="36" customHeight="1" spans="1:21">
      <c r="A56" s="80">
        <v>55</v>
      </c>
      <c r="B56" s="87" t="s">
        <v>204</v>
      </c>
      <c r="C56" s="88" t="s">
        <v>205</v>
      </c>
      <c r="D56" s="80" t="s">
        <v>82</v>
      </c>
      <c r="E56" s="80" t="s">
        <v>83</v>
      </c>
      <c r="F56" s="80" t="s">
        <v>83</v>
      </c>
      <c r="G56" s="80" t="s">
        <v>83</v>
      </c>
      <c r="H56" s="80" t="s">
        <v>83</v>
      </c>
      <c r="I56" s="82">
        <f>199582186.34/10000</f>
        <v>19958.218634</v>
      </c>
      <c r="J56" s="82">
        <v>0</v>
      </c>
      <c r="K56" s="36">
        <f t="shared" si="0"/>
        <v>19958.218634</v>
      </c>
      <c r="L56" s="82">
        <v>95</v>
      </c>
      <c r="M56" s="92"/>
      <c r="N56" s="87"/>
      <c r="O56" s="91"/>
      <c r="P56" s="90" t="s">
        <v>206</v>
      </c>
      <c r="U56" s="93"/>
    </row>
    <row r="57" s="70" customFormat="1" ht="36" customHeight="1" spans="1:21">
      <c r="A57" s="83">
        <v>56</v>
      </c>
      <c r="B57" s="84" t="s">
        <v>207</v>
      </c>
      <c r="C57" s="85" t="s">
        <v>208</v>
      </c>
      <c r="D57" s="86" t="s">
        <v>82</v>
      </c>
      <c r="E57" s="83" t="s">
        <v>83</v>
      </c>
      <c r="F57" s="83" t="s">
        <v>83</v>
      </c>
      <c r="G57" s="83" t="s">
        <v>83</v>
      </c>
      <c r="H57" s="83" t="s">
        <v>83</v>
      </c>
      <c r="I57" s="19">
        <v>2713.863137</v>
      </c>
      <c r="J57" s="19">
        <v>6.823566</v>
      </c>
      <c r="K57" s="19">
        <f t="shared" si="0"/>
        <v>2707.039571</v>
      </c>
      <c r="L57" s="19">
        <f t="shared" si="1"/>
        <v>10</v>
      </c>
      <c r="M57" s="21" t="s">
        <v>84</v>
      </c>
      <c r="N57" s="87"/>
      <c r="O57" s="91"/>
      <c r="P57" s="90" t="s">
        <v>85</v>
      </c>
      <c r="U57" s="93"/>
    </row>
    <row r="58" s="70" customFormat="1" ht="36" customHeight="1" spans="1:21">
      <c r="A58" s="83">
        <v>57</v>
      </c>
      <c r="B58" s="84" t="s">
        <v>209</v>
      </c>
      <c r="C58" s="85" t="s">
        <v>210</v>
      </c>
      <c r="D58" s="19" t="s">
        <v>82</v>
      </c>
      <c r="E58" s="83" t="s">
        <v>83</v>
      </c>
      <c r="F58" s="83" t="s">
        <v>83</v>
      </c>
      <c r="G58" s="83" t="s">
        <v>83</v>
      </c>
      <c r="H58" s="83" t="s">
        <v>83</v>
      </c>
      <c r="I58" s="19">
        <v>1191.663102</v>
      </c>
      <c r="J58" s="19">
        <v>0</v>
      </c>
      <c r="K58" s="19">
        <f t="shared" si="0"/>
        <v>1191.663102</v>
      </c>
      <c r="L58" s="19">
        <f t="shared" si="1"/>
        <v>5</v>
      </c>
      <c r="M58" s="21"/>
      <c r="N58" s="87"/>
      <c r="O58" s="91"/>
      <c r="P58" s="90" t="s">
        <v>85</v>
      </c>
      <c r="U58" s="93"/>
    </row>
    <row r="59" s="70" customFormat="1" ht="36" customHeight="1" spans="1:21">
      <c r="A59" s="83">
        <v>58</v>
      </c>
      <c r="B59" s="84" t="s">
        <v>211</v>
      </c>
      <c r="C59" s="85" t="s">
        <v>212</v>
      </c>
      <c r="D59" s="86" t="s">
        <v>82</v>
      </c>
      <c r="E59" s="83" t="s">
        <v>83</v>
      </c>
      <c r="F59" s="83" t="s">
        <v>83</v>
      </c>
      <c r="G59" s="83" t="s">
        <v>83</v>
      </c>
      <c r="H59" s="83" t="s">
        <v>83</v>
      </c>
      <c r="I59" s="19">
        <v>1819.249403</v>
      </c>
      <c r="J59" s="19">
        <v>5.361277</v>
      </c>
      <c r="K59" s="19">
        <f t="shared" si="0"/>
        <v>1813.888126</v>
      </c>
      <c r="L59" s="19">
        <f t="shared" si="1"/>
        <v>5</v>
      </c>
      <c r="M59" s="21" t="s">
        <v>84</v>
      </c>
      <c r="N59" s="87"/>
      <c r="O59" s="91"/>
      <c r="P59" s="90" t="s">
        <v>85</v>
      </c>
      <c r="U59" s="93"/>
    </row>
    <row r="60" s="70" customFormat="1" ht="36" customHeight="1" spans="1:21">
      <c r="A60" s="83">
        <v>59</v>
      </c>
      <c r="B60" s="84" t="s">
        <v>213</v>
      </c>
      <c r="C60" s="85" t="s">
        <v>214</v>
      </c>
      <c r="D60" s="86" t="s">
        <v>82</v>
      </c>
      <c r="E60" s="83" t="s">
        <v>83</v>
      </c>
      <c r="F60" s="83" t="s">
        <v>83</v>
      </c>
      <c r="G60" s="83" t="s">
        <v>83</v>
      </c>
      <c r="H60" s="83" t="s">
        <v>83</v>
      </c>
      <c r="I60" s="19">
        <v>7878.912352</v>
      </c>
      <c r="J60" s="19">
        <v>0</v>
      </c>
      <c r="K60" s="19">
        <f t="shared" si="0"/>
        <v>7878.912352</v>
      </c>
      <c r="L60" s="19">
        <f t="shared" si="1"/>
        <v>35</v>
      </c>
      <c r="M60" s="21"/>
      <c r="N60" s="87"/>
      <c r="O60" s="91"/>
      <c r="P60" s="90" t="s">
        <v>85</v>
      </c>
      <c r="U60" s="93"/>
    </row>
    <row r="61" s="70" customFormat="1" ht="36" customHeight="1" spans="1:21">
      <c r="A61" s="83">
        <v>60</v>
      </c>
      <c r="B61" s="84" t="s">
        <v>215</v>
      </c>
      <c r="C61" s="85" t="s">
        <v>216</v>
      </c>
      <c r="D61" s="86" t="s">
        <v>82</v>
      </c>
      <c r="E61" s="83" t="s">
        <v>83</v>
      </c>
      <c r="F61" s="83" t="s">
        <v>83</v>
      </c>
      <c r="G61" s="83" t="s">
        <v>83</v>
      </c>
      <c r="H61" s="83" t="s">
        <v>83</v>
      </c>
      <c r="I61" s="19">
        <v>41380.099883</v>
      </c>
      <c r="J61" s="19">
        <v>1737.492564</v>
      </c>
      <c r="K61" s="19">
        <f t="shared" si="0"/>
        <v>39642.607319</v>
      </c>
      <c r="L61" s="19">
        <v>100</v>
      </c>
      <c r="M61" s="21" t="s">
        <v>217</v>
      </c>
      <c r="N61" s="87"/>
      <c r="O61" s="91"/>
      <c r="P61" s="90" t="s">
        <v>85</v>
      </c>
      <c r="U61" s="93"/>
    </row>
    <row r="62" s="70" customFormat="1" ht="36" customHeight="1" spans="1:21">
      <c r="A62" s="83">
        <v>61</v>
      </c>
      <c r="B62" s="84" t="s">
        <v>218</v>
      </c>
      <c r="C62" s="85" t="s">
        <v>219</v>
      </c>
      <c r="D62" s="86" t="s">
        <v>95</v>
      </c>
      <c r="E62" s="83" t="s">
        <v>83</v>
      </c>
      <c r="F62" s="83" t="s">
        <v>83</v>
      </c>
      <c r="G62" s="83" t="s">
        <v>83</v>
      </c>
      <c r="H62" s="83" t="s">
        <v>83</v>
      </c>
      <c r="I62" s="19">
        <v>3137.216957</v>
      </c>
      <c r="J62" s="19">
        <v>456.27</v>
      </c>
      <c r="K62" s="19">
        <f t="shared" si="0"/>
        <v>2680.946957</v>
      </c>
      <c r="L62" s="19">
        <f t="shared" si="1"/>
        <v>10</v>
      </c>
      <c r="M62" s="21" t="s">
        <v>220</v>
      </c>
      <c r="N62" s="87"/>
      <c r="O62" s="91"/>
      <c r="P62" s="90" t="s">
        <v>85</v>
      </c>
      <c r="U62" s="93"/>
    </row>
    <row r="63" s="70" customFormat="1" ht="36" customHeight="1" spans="1:21">
      <c r="A63" s="83">
        <v>62</v>
      </c>
      <c r="B63" s="84" t="s">
        <v>221</v>
      </c>
      <c r="C63" s="85" t="s">
        <v>222</v>
      </c>
      <c r="D63" s="86" t="s">
        <v>95</v>
      </c>
      <c r="E63" s="83" t="s">
        <v>83</v>
      </c>
      <c r="F63" s="83" t="s">
        <v>83</v>
      </c>
      <c r="G63" s="83" t="s">
        <v>83</v>
      </c>
      <c r="H63" s="83" t="s">
        <v>83</v>
      </c>
      <c r="I63" s="19">
        <v>1718.513933</v>
      </c>
      <c r="J63" s="19">
        <v>18.05</v>
      </c>
      <c r="K63" s="19">
        <f t="shared" si="0"/>
        <v>1700.463933</v>
      </c>
      <c r="L63" s="19">
        <f t="shared" si="1"/>
        <v>5</v>
      </c>
      <c r="M63" s="21" t="s">
        <v>220</v>
      </c>
      <c r="N63" s="87"/>
      <c r="O63" s="91"/>
      <c r="P63" s="90" t="s">
        <v>85</v>
      </c>
      <c r="U63" s="93"/>
    </row>
    <row r="64" s="70" customFormat="1" ht="36" customHeight="1" spans="1:21">
      <c r="A64" s="83">
        <v>63</v>
      </c>
      <c r="B64" s="84" t="s">
        <v>223</v>
      </c>
      <c r="C64" s="85" t="s">
        <v>224</v>
      </c>
      <c r="D64" s="86" t="s">
        <v>95</v>
      </c>
      <c r="E64" s="83" t="s">
        <v>83</v>
      </c>
      <c r="F64" s="83" t="s">
        <v>83</v>
      </c>
      <c r="G64" s="83" t="s">
        <v>83</v>
      </c>
      <c r="H64" s="83" t="s">
        <v>83</v>
      </c>
      <c r="I64" s="19">
        <v>2501.59642</v>
      </c>
      <c r="J64" s="19">
        <v>19.64</v>
      </c>
      <c r="K64" s="19">
        <f t="shared" si="0"/>
        <v>2481.95642</v>
      </c>
      <c r="L64" s="19">
        <f t="shared" si="1"/>
        <v>10</v>
      </c>
      <c r="M64" s="21" t="s">
        <v>220</v>
      </c>
      <c r="N64" s="87"/>
      <c r="O64" s="91"/>
      <c r="P64" s="90" t="s">
        <v>85</v>
      </c>
      <c r="U64" s="93"/>
    </row>
    <row r="65" s="70" customFormat="1" ht="36" customHeight="1" spans="1:21">
      <c r="A65" s="83">
        <v>64</v>
      </c>
      <c r="B65" s="84" t="s">
        <v>225</v>
      </c>
      <c r="C65" s="85" t="s">
        <v>226</v>
      </c>
      <c r="D65" s="86" t="s">
        <v>82</v>
      </c>
      <c r="E65" s="83" t="s">
        <v>83</v>
      </c>
      <c r="F65" s="83" t="s">
        <v>83</v>
      </c>
      <c r="G65" s="83" t="s">
        <v>83</v>
      </c>
      <c r="H65" s="83" t="s">
        <v>83</v>
      </c>
      <c r="I65" s="19">
        <v>9999.7538</v>
      </c>
      <c r="J65" s="19">
        <v>39.622642</v>
      </c>
      <c r="K65" s="19">
        <f t="shared" si="0"/>
        <v>9960.131158</v>
      </c>
      <c r="L65" s="19">
        <f t="shared" si="1"/>
        <v>45</v>
      </c>
      <c r="M65" s="21" t="s">
        <v>227</v>
      </c>
      <c r="N65" s="87"/>
      <c r="O65" s="91"/>
      <c r="P65" s="90" t="s">
        <v>85</v>
      </c>
      <c r="U65" s="93"/>
    </row>
    <row r="66" s="70" customFormat="1" ht="36" customHeight="1" spans="1:21">
      <c r="A66" s="83">
        <v>65</v>
      </c>
      <c r="B66" s="84" t="s">
        <v>228</v>
      </c>
      <c r="C66" s="85" t="s">
        <v>229</v>
      </c>
      <c r="D66" s="86" t="s">
        <v>95</v>
      </c>
      <c r="E66" s="83" t="s">
        <v>83</v>
      </c>
      <c r="F66" s="83" t="s">
        <v>83</v>
      </c>
      <c r="G66" s="83" t="s">
        <v>83</v>
      </c>
      <c r="H66" s="83" t="s">
        <v>83</v>
      </c>
      <c r="I66" s="19">
        <v>1683.063658</v>
      </c>
      <c r="J66" s="19">
        <v>0</v>
      </c>
      <c r="K66" s="19">
        <f t="shared" si="0"/>
        <v>1683.063658</v>
      </c>
      <c r="L66" s="19">
        <f t="shared" si="1"/>
        <v>5</v>
      </c>
      <c r="M66" s="21"/>
      <c r="N66" s="87"/>
      <c r="O66" s="91"/>
      <c r="P66" s="90" t="s">
        <v>85</v>
      </c>
      <c r="U66" s="93"/>
    </row>
    <row r="67" s="70" customFormat="1" ht="36" customHeight="1" spans="1:21">
      <c r="A67" s="83">
        <v>66</v>
      </c>
      <c r="B67" s="84" t="s">
        <v>230</v>
      </c>
      <c r="C67" s="85" t="s">
        <v>231</v>
      </c>
      <c r="D67" s="86" t="s">
        <v>95</v>
      </c>
      <c r="E67" s="83" t="s">
        <v>83</v>
      </c>
      <c r="F67" s="83" t="s">
        <v>83</v>
      </c>
      <c r="G67" s="83" t="s">
        <v>83</v>
      </c>
      <c r="H67" s="83" t="s">
        <v>83</v>
      </c>
      <c r="I67" s="19">
        <v>5753.90392</v>
      </c>
      <c r="J67" s="19">
        <v>0.990826</v>
      </c>
      <c r="K67" s="19">
        <f t="shared" si="0"/>
        <v>5752.913094</v>
      </c>
      <c r="L67" s="19">
        <f t="shared" si="1"/>
        <v>25</v>
      </c>
      <c r="M67" s="21" t="s">
        <v>232</v>
      </c>
      <c r="N67" s="87"/>
      <c r="O67" s="91"/>
      <c r="P67" s="90" t="s">
        <v>85</v>
      </c>
      <c r="U67" s="93"/>
    </row>
    <row r="68" s="70" customFormat="1" ht="36" customHeight="1" spans="1:21">
      <c r="A68" s="83">
        <v>67</v>
      </c>
      <c r="B68" s="84" t="s">
        <v>233</v>
      </c>
      <c r="C68" s="85" t="s">
        <v>234</v>
      </c>
      <c r="D68" s="86" t="s">
        <v>95</v>
      </c>
      <c r="E68" s="83" t="s">
        <v>83</v>
      </c>
      <c r="F68" s="83" t="s">
        <v>83</v>
      </c>
      <c r="G68" s="83" t="s">
        <v>83</v>
      </c>
      <c r="H68" s="83" t="s">
        <v>83</v>
      </c>
      <c r="I68" s="19">
        <v>1435.167217</v>
      </c>
      <c r="J68" s="19">
        <v>0</v>
      </c>
      <c r="K68" s="19">
        <f t="shared" si="0"/>
        <v>1435.167217</v>
      </c>
      <c r="L68" s="19">
        <f t="shared" si="1"/>
        <v>5</v>
      </c>
      <c r="M68" s="21"/>
      <c r="N68" s="87"/>
      <c r="O68" s="91"/>
      <c r="P68" s="90" t="s">
        <v>85</v>
      </c>
      <c r="U68" s="93"/>
    </row>
    <row r="69" s="70" customFormat="1" ht="36" customHeight="1" spans="1:21">
      <c r="A69" s="83">
        <v>68</v>
      </c>
      <c r="B69" s="84" t="s">
        <v>235</v>
      </c>
      <c r="C69" s="85" t="s">
        <v>236</v>
      </c>
      <c r="D69" s="86" t="s">
        <v>237</v>
      </c>
      <c r="E69" s="83" t="s">
        <v>83</v>
      </c>
      <c r="F69" s="83" t="s">
        <v>83</v>
      </c>
      <c r="G69" s="83" t="s">
        <v>83</v>
      </c>
      <c r="H69" s="83" t="s">
        <v>83</v>
      </c>
      <c r="I69" s="19">
        <v>1728.19266</v>
      </c>
      <c r="J69" s="19">
        <v>0</v>
      </c>
      <c r="K69" s="19">
        <f t="shared" si="0"/>
        <v>1728.19266</v>
      </c>
      <c r="L69" s="19">
        <f t="shared" si="1"/>
        <v>5</v>
      </c>
      <c r="M69" s="21"/>
      <c r="N69" s="87"/>
      <c r="O69" s="91"/>
      <c r="P69" s="90" t="s">
        <v>85</v>
      </c>
      <c r="U69" s="93"/>
    </row>
    <row r="70" s="70" customFormat="1" ht="36" customHeight="1" spans="1:21">
      <c r="A70" s="83">
        <v>69</v>
      </c>
      <c r="B70" s="84" t="s">
        <v>238</v>
      </c>
      <c r="C70" s="85" t="s">
        <v>239</v>
      </c>
      <c r="D70" s="86" t="s">
        <v>104</v>
      </c>
      <c r="E70" s="83" t="s">
        <v>83</v>
      </c>
      <c r="F70" s="83" t="s">
        <v>83</v>
      </c>
      <c r="G70" s="83" t="s">
        <v>83</v>
      </c>
      <c r="H70" s="83" t="s">
        <v>83</v>
      </c>
      <c r="I70" s="19">
        <v>8193.112277</v>
      </c>
      <c r="J70" s="19">
        <v>0.4</v>
      </c>
      <c r="K70" s="19">
        <f t="shared" ref="K70:K101" si="2">I70-J70</f>
        <v>8192.712277</v>
      </c>
      <c r="L70" s="19">
        <f t="shared" ref="L70:L99" si="3">INT(K70/1000)*5</f>
        <v>40</v>
      </c>
      <c r="M70" s="21" t="s">
        <v>84</v>
      </c>
      <c r="N70" s="87"/>
      <c r="O70" s="91"/>
      <c r="P70" s="90" t="s">
        <v>85</v>
      </c>
      <c r="U70" s="93"/>
    </row>
    <row r="71" s="70" customFormat="1" ht="36" customHeight="1" spans="1:21">
      <c r="A71" s="83">
        <v>70</v>
      </c>
      <c r="B71" s="84" t="s">
        <v>240</v>
      </c>
      <c r="C71" s="85" t="s">
        <v>241</v>
      </c>
      <c r="D71" s="86" t="s">
        <v>140</v>
      </c>
      <c r="E71" s="83" t="s">
        <v>83</v>
      </c>
      <c r="F71" s="83" t="s">
        <v>83</v>
      </c>
      <c r="G71" s="83" t="s">
        <v>83</v>
      </c>
      <c r="H71" s="83" t="s">
        <v>83</v>
      </c>
      <c r="I71" s="19">
        <v>8399.091262</v>
      </c>
      <c r="J71" s="19">
        <v>217.589797</v>
      </c>
      <c r="K71" s="19">
        <f t="shared" si="2"/>
        <v>8181.501465</v>
      </c>
      <c r="L71" s="19">
        <f t="shared" si="3"/>
        <v>40</v>
      </c>
      <c r="M71" s="21" t="s">
        <v>242</v>
      </c>
      <c r="N71" s="87"/>
      <c r="O71" s="91"/>
      <c r="P71" s="90" t="s">
        <v>85</v>
      </c>
      <c r="U71" s="93"/>
    </row>
    <row r="72" s="70" customFormat="1" ht="36" customHeight="1" spans="1:21">
      <c r="A72" s="83">
        <v>71</v>
      </c>
      <c r="B72" s="84" t="s">
        <v>243</v>
      </c>
      <c r="C72" s="85" t="s">
        <v>244</v>
      </c>
      <c r="D72" s="86" t="s">
        <v>82</v>
      </c>
      <c r="E72" s="83" t="s">
        <v>83</v>
      </c>
      <c r="F72" s="83" t="s">
        <v>83</v>
      </c>
      <c r="G72" s="83" t="s">
        <v>83</v>
      </c>
      <c r="H72" s="83" t="s">
        <v>83</v>
      </c>
      <c r="I72" s="19">
        <v>9783.286631</v>
      </c>
      <c r="J72" s="19">
        <v>0</v>
      </c>
      <c r="K72" s="19">
        <f t="shared" si="2"/>
        <v>9783.286631</v>
      </c>
      <c r="L72" s="19">
        <f t="shared" si="3"/>
        <v>45</v>
      </c>
      <c r="M72" s="21"/>
      <c r="N72" s="87"/>
      <c r="O72" s="91"/>
      <c r="P72" s="90" t="s">
        <v>85</v>
      </c>
      <c r="U72" s="93"/>
    </row>
    <row r="73" s="70" customFormat="1" ht="36" customHeight="1" spans="1:21">
      <c r="A73" s="83">
        <v>72</v>
      </c>
      <c r="B73" s="84" t="s">
        <v>245</v>
      </c>
      <c r="C73" s="85" t="s">
        <v>246</v>
      </c>
      <c r="D73" s="86" t="s">
        <v>134</v>
      </c>
      <c r="E73" s="83" t="s">
        <v>83</v>
      </c>
      <c r="F73" s="83" t="s">
        <v>83</v>
      </c>
      <c r="G73" s="83" t="s">
        <v>83</v>
      </c>
      <c r="H73" s="83" t="s">
        <v>83</v>
      </c>
      <c r="I73" s="19">
        <v>1093.968701</v>
      </c>
      <c r="J73" s="19">
        <v>0</v>
      </c>
      <c r="K73" s="19">
        <f t="shared" si="2"/>
        <v>1093.968701</v>
      </c>
      <c r="L73" s="19">
        <f t="shared" si="3"/>
        <v>5</v>
      </c>
      <c r="M73" s="21"/>
      <c r="N73" s="87"/>
      <c r="O73" s="91"/>
      <c r="P73" s="90" t="s">
        <v>85</v>
      </c>
      <c r="U73" s="93"/>
    </row>
    <row r="74" s="70" customFormat="1" ht="36" customHeight="1" spans="1:21">
      <c r="A74" s="83">
        <v>73</v>
      </c>
      <c r="B74" s="84" t="s">
        <v>247</v>
      </c>
      <c r="C74" s="85" t="s">
        <v>248</v>
      </c>
      <c r="D74" s="86" t="s">
        <v>95</v>
      </c>
      <c r="E74" s="83" t="s">
        <v>83</v>
      </c>
      <c r="F74" s="83" t="s">
        <v>83</v>
      </c>
      <c r="G74" s="83" t="s">
        <v>83</v>
      </c>
      <c r="H74" s="83" t="s">
        <v>83</v>
      </c>
      <c r="I74" s="19">
        <v>44233.972898</v>
      </c>
      <c r="J74" s="19">
        <v>2691.3</v>
      </c>
      <c r="K74" s="19">
        <f t="shared" si="2"/>
        <v>41542.672898</v>
      </c>
      <c r="L74" s="19">
        <v>100</v>
      </c>
      <c r="M74" s="21" t="s">
        <v>249</v>
      </c>
      <c r="N74" s="87"/>
      <c r="O74" s="91"/>
      <c r="P74" s="90" t="s">
        <v>85</v>
      </c>
      <c r="U74" s="93"/>
    </row>
    <row r="75" s="70" customFormat="1" ht="36" customHeight="1" spans="1:21">
      <c r="A75" s="83">
        <v>74</v>
      </c>
      <c r="B75" s="84" t="s">
        <v>250</v>
      </c>
      <c r="C75" s="85" t="s">
        <v>251</v>
      </c>
      <c r="D75" s="86" t="s">
        <v>95</v>
      </c>
      <c r="E75" s="83" t="s">
        <v>83</v>
      </c>
      <c r="F75" s="83" t="s">
        <v>83</v>
      </c>
      <c r="G75" s="83" t="s">
        <v>83</v>
      </c>
      <c r="H75" s="83" t="s">
        <v>83</v>
      </c>
      <c r="I75" s="19">
        <v>9017.422256</v>
      </c>
      <c r="J75" s="19">
        <v>9.13633</v>
      </c>
      <c r="K75" s="19">
        <f t="shared" si="2"/>
        <v>9008.285926</v>
      </c>
      <c r="L75" s="19">
        <f t="shared" si="3"/>
        <v>45</v>
      </c>
      <c r="M75" s="21" t="s">
        <v>84</v>
      </c>
      <c r="N75" s="87"/>
      <c r="O75" s="91"/>
      <c r="P75" s="90" t="s">
        <v>85</v>
      </c>
      <c r="U75" s="93"/>
    </row>
    <row r="76" s="70" customFormat="1" ht="36" customHeight="1" spans="1:21">
      <c r="A76" s="83">
        <v>75</v>
      </c>
      <c r="B76" s="84" t="s">
        <v>252</v>
      </c>
      <c r="C76" s="85" t="s">
        <v>253</v>
      </c>
      <c r="D76" s="86" t="s">
        <v>95</v>
      </c>
      <c r="E76" s="83" t="s">
        <v>83</v>
      </c>
      <c r="F76" s="83" t="s">
        <v>83</v>
      </c>
      <c r="G76" s="83" t="s">
        <v>83</v>
      </c>
      <c r="H76" s="83" t="s">
        <v>83</v>
      </c>
      <c r="I76" s="19">
        <v>2990.181294</v>
      </c>
      <c r="J76" s="19">
        <v>0</v>
      </c>
      <c r="K76" s="19">
        <f t="shared" si="2"/>
        <v>2990.181294</v>
      </c>
      <c r="L76" s="19">
        <f t="shared" si="3"/>
        <v>10</v>
      </c>
      <c r="M76" s="21"/>
      <c r="N76" s="87"/>
      <c r="O76" s="91"/>
      <c r="P76" s="90" t="s">
        <v>85</v>
      </c>
      <c r="U76" s="93"/>
    </row>
    <row r="77" s="70" customFormat="1" ht="36" customHeight="1" spans="1:21">
      <c r="A77" s="83">
        <v>76</v>
      </c>
      <c r="B77" s="84" t="s">
        <v>254</v>
      </c>
      <c r="C77" s="85" t="s">
        <v>255</v>
      </c>
      <c r="D77" s="86" t="s">
        <v>134</v>
      </c>
      <c r="E77" s="83" t="s">
        <v>83</v>
      </c>
      <c r="F77" s="83" t="s">
        <v>83</v>
      </c>
      <c r="G77" s="83" t="s">
        <v>83</v>
      </c>
      <c r="H77" s="83" t="s">
        <v>83</v>
      </c>
      <c r="I77" s="19">
        <v>1337.371573</v>
      </c>
      <c r="J77" s="19">
        <v>0</v>
      </c>
      <c r="K77" s="19">
        <f t="shared" si="2"/>
        <v>1337.371573</v>
      </c>
      <c r="L77" s="19">
        <f t="shared" si="3"/>
        <v>5</v>
      </c>
      <c r="M77" s="21"/>
      <c r="N77" s="87"/>
      <c r="O77" s="91"/>
      <c r="P77" s="90" t="s">
        <v>85</v>
      </c>
      <c r="U77" s="93"/>
    </row>
    <row r="78" s="70" customFormat="1" ht="36" customHeight="1" spans="1:21">
      <c r="A78" s="83">
        <v>77</v>
      </c>
      <c r="B78" s="84" t="s">
        <v>256</v>
      </c>
      <c r="C78" s="85" t="s">
        <v>257</v>
      </c>
      <c r="D78" s="86" t="s">
        <v>82</v>
      </c>
      <c r="E78" s="83" t="s">
        <v>83</v>
      </c>
      <c r="F78" s="83" t="s">
        <v>83</v>
      </c>
      <c r="G78" s="83" t="s">
        <v>83</v>
      </c>
      <c r="H78" s="83" t="s">
        <v>83</v>
      </c>
      <c r="I78" s="19">
        <v>14339.984085</v>
      </c>
      <c r="J78" s="19">
        <v>1.952741</v>
      </c>
      <c r="K78" s="19">
        <f t="shared" si="2"/>
        <v>14338.031344</v>
      </c>
      <c r="L78" s="19">
        <f t="shared" si="3"/>
        <v>70</v>
      </c>
      <c r="M78" s="21" t="s">
        <v>84</v>
      </c>
      <c r="N78" s="87"/>
      <c r="O78" s="91"/>
      <c r="P78" s="90" t="s">
        <v>85</v>
      </c>
      <c r="U78" s="93"/>
    </row>
    <row r="79" s="70" customFormat="1" ht="36" customHeight="1" spans="1:21">
      <c r="A79" s="83">
        <v>78</v>
      </c>
      <c r="B79" s="84" t="s">
        <v>258</v>
      </c>
      <c r="C79" s="85" t="s">
        <v>259</v>
      </c>
      <c r="D79" s="86" t="s">
        <v>104</v>
      </c>
      <c r="E79" s="83" t="s">
        <v>83</v>
      </c>
      <c r="F79" s="83" t="s">
        <v>83</v>
      </c>
      <c r="G79" s="83" t="s">
        <v>83</v>
      </c>
      <c r="H79" s="83" t="s">
        <v>83</v>
      </c>
      <c r="I79" s="19">
        <v>36924.245344</v>
      </c>
      <c r="J79" s="19">
        <v>0</v>
      </c>
      <c r="K79" s="19">
        <f t="shared" si="2"/>
        <v>36924.245344</v>
      </c>
      <c r="L79" s="19">
        <v>100</v>
      </c>
      <c r="M79" s="21"/>
      <c r="N79" s="87"/>
      <c r="O79" s="91"/>
      <c r="P79" s="90" t="s">
        <v>85</v>
      </c>
      <c r="U79" s="93"/>
    </row>
    <row r="80" s="70" customFormat="1" ht="36" customHeight="1" spans="1:21">
      <c r="A80" s="83">
        <v>79</v>
      </c>
      <c r="B80" s="84" t="s">
        <v>260</v>
      </c>
      <c r="C80" s="85" t="s">
        <v>261</v>
      </c>
      <c r="D80" s="86" t="s">
        <v>82</v>
      </c>
      <c r="E80" s="83" t="s">
        <v>83</v>
      </c>
      <c r="F80" s="83" t="s">
        <v>83</v>
      </c>
      <c r="G80" s="83" t="s">
        <v>83</v>
      </c>
      <c r="H80" s="83" t="s">
        <v>83</v>
      </c>
      <c r="I80" s="19">
        <v>2909.89453</v>
      </c>
      <c r="J80" s="19">
        <v>0</v>
      </c>
      <c r="K80" s="19">
        <f t="shared" si="2"/>
        <v>2909.89453</v>
      </c>
      <c r="L80" s="19">
        <f t="shared" si="3"/>
        <v>10</v>
      </c>
      <c r="M80" s="21"/>
      <c r="N80" s="87"/>
      <c r="O80" s="91"/>
      <c r="P80" s="90" t="s">
        <v>85</v>
      </c>
      <c r="U80" s="93"/>
    </row>
    <row r="81" s="70" customFormat="1" ht="36" customHeight="1" spans="1:21">
      <c r="A81" s="83">
        <v>80</v>
      </c>
      <c r="B81" s="84" t="s">
        <v>262</v>
      </c>
      <c r="C81" s="85" t="s">
        <v>263</v>
      </c>
      <c r="D81" s="86" t="s">
        <v>88</v>
      </c>
      <c r="E81" s="83" t="s">
        <v>83</v>
      </c>
      <c r="F81" s="83" t="s">
        <v>83</v>
      </c>
      <c r="G81" s="83" t="s">
        <v>83</v>
      </c>
      <c r="H81" s="83" t="s">
        <v>83</v>
      </c>
      <c r="I81" s="19">
        <v>13387.082176</v>
      </c>
      <c r="J81" s="19">
        <v>2583.693431</v>
      </c>
      <c r="K81" s="19">
        <f t="shared" si="2"/>
        <v>10803.388745</v>
      </c>
      <c r="L81" s="19">
        <f t="shared" si="3"/>
        <v>50</v>
      </c>
      <c r="M81" s="21" t="s">
        <v>84</v>
      </c>
      <c r="N81" s="87"/>
      <c r="O81" s="91"/>
      <c r="P81" s="90" t="s">
        <v>85</v>
      </c>
      <c r="U81" s="93"/>
    </row>
    <row r="82" s="70" customFormat="1" ht="36" customHeight="1" spans="1:21">
      <c r="A82" s="83">
        <v>81</v>
      </c>
      <c r="B82" s="84" t="s">
        <v>264</v>
      </c>
      <c r="C82" s="85" t="s">
        <v>265</v>
      </c>
      <c r="D82" s="86" t="s">
        <v>104</v>
      </c>
      <c r="E82" s="83" t="s">
        <v>83</v>
      </c>
      <c r="F82" s="83" t="s">
        <v>83</v>
      </c>
      <c r="G82" s="83" t="s">
        <v>83</v>
      </c>
      <c r="H82" s="83" t="s">
        <v>83</v>
      </c>
      <c r="I82" s="19">
        <v>6404.54824</v>
      </c>
      <c r="J82" s="19">
        <v>0</v>
      </c>
      <c r="K82" s="19">
        <f t="shared" si="2"/>
        <v>6404.54824</v>
      </c>
      <c r="L82" s="19">
        <f t="shared" si="3"/>
        <v>30</v>
      </c>
      <c r="M82" s="21"/>
      <c r="N82" s="87"/>
      <c r="O82" s="91"/>
      <c r="P82" s="90" t="s">
        <v>85</v>
      </c>
      <c r="U82" s="93"/>
    </row>
    <row r="83" s="70" customFormat="1" ht="36" customHeight="1" spans="1:21">
      <c r="A83" s="83">
        <v>82</v>
      </c>
      <c r="B83" s="84" t="s">
        <v>266</v>
      </c>
      <c r="C83" s="85" t="s">
        <v>267</v>
      </c>
      <c r="D83" s="86" t="s">
        <v>134</v>
      </c>
      <c r="E83" s="83" t="s">
        <v>83</v>
      </c>
      <c r="F83" s="83" t="s">
        <v>83</v>
      </c>
      <c r="G83" s="83" t="s">
        <v>83</v>
      </c>
      <c r="H83" s="83" t="s">
        <v>83</v>
      </c>
      <c r="I83" s="19">
        <v>6904.062332</v>
      </c>
      <c r="J83" s="19">
        <v>0</v>
      </c>
      <c r="K83" s="19">
        <f t="shared" si="2"/>
        <v>6904.062332</v>
      </c>
      <c r="L83" s="19">
        <f t="shared" si="3"/>
        <v>30</v>
      </c>
      <c r="M83" s="21"/>
      <c r="N83" s="87"/>
      <c r="O83" s="91"/>
      <c r="P83" s="90" t="s">
        <v>85</v>
      </c>
      <c r="U83" s="93"/>
    </row>
    <row r="84" s="70" customFormat="1" ht="36" customHeight="1" spans="1:21">
      <c r="A84" s="83">
        <v>83</v>
      </c>
      <c r="B84" s="84" t="s">
        <v>268</v>
      </c>
      <c r="C84" s="85" t="s">
        <v>269</v>
      </c>
      <c r="D84" s="86" t="s">
        <v>82</v>
      </c>
      <c r="E84" s="83" t="s">
        <v>83</v>
      </c>
      <c r="F84" s="83" t="s">
        <v>83</v>
      </c>
      <c r="G84" s="83" t="s">
        <v>83</v>
      </c>
      <c r="H84" s="83" t="s">
        <v>83</v>
      </c>
      <c r="I84" s="19">
        <v>1241.764522</v>
      </c>
      <c r="J84" s="19">
        <v>0</v>
      </c>
      <c r="K84" s="19">
        <f t="shared" si="2"/>
        <v>1241.764522</v>
      </c>
      <c r="L84" s="19">
        <f t="shared" si="3"/>
        <v>5</v>
      </c>
      <c r="M84" s="21"/>
      <c r="N84" s="87"/>
      <c r="O84" s="91"/>
      <c r="P84" s="90" t="s">
        <v>85</v>
      </c>
      <c r="U84" s="93"/>
    </row>
    <row r="85" s="70" customFormat="1" ht="36" customHeight="1" spans="1:21">
      <c r="A85" s="83">
        <v>84</v>
      </c>
      <c r="B85" s="84" t="s">
        <v>270</v>
      </c>
      <c r="C85" s="85" t="s">
        <v>271</v>
      </c>
      <c r="D85" s="86" t="s">
        <v>95</v>
      </c>
      <c r="E85" s="83" t="s">
        <v>83</v>
      </c>
      <c r="F85" s="83" t="s">
        <v>83</v>
      </c>
      <c r="G85" s="83" t="s">
        <v>83</v>
      </c>
      <c r="H85" s="83" t="s">
        <v>83</v>
      </c>
      <c r="I85" s="19">
        <v>13017.830148</v>
      </c>
      <c r="J85" s="19">
        <v>0</v>
      </c>
      <c r="K85" s="19">
        <f t="shared" si="2"/>
        <v>13017.830148</v>
      </c>
      <c r="L85" s="19">
        <f t="shared" si="3"/>
        <v>65</v>
      </c>
      <c r="M85" s="21"/>
      <c r="N85" s="87"/>
      <c r="O85" s="91"/>
      <c r="P85" s="90" t="s">
        <v>85</v>
      </c>
      <c r="U85" s="93"/>
    </row>
    <row r="86" s="70" customFormat="1" ht="36" customHeight="1" spans="1:21">
      <c r="A86" s="83">
        <v>85</v>
      </c>
      <c r="B86" s="84" t="s">
        <v>272</v>
      </c>
      <c r="C86" s="85" t="s">
        <v>273</v>
      </c>
      <c r="D86" s="86" t="s">
        <v>95</v>
      </c>
      <c r="E86" s="83" t="s">
        <v>83</v>
      </c>
      <c r="F86" s="83" t="s">
        <v>83</v>
      </c>
      <c r="G86" s="83" t="s">
        <v>83</v>
      </c>
      <c r="H86" s="83" t="s">
        <v>83</v>
      </c>
      <c r="I86" s="19">
        <v>7033.487561</v>
      </c>
      <c r="J86" s="19">
        <v>2185.557773</v>
      </c>
      <c r="K86" s="19">
        <f t="shared" si="2"/>
        <v>4847.929788</v>
      </c>
      <c r="L86" s="19">
        <f t="shared" si="3"/>
        <v>20</v>
      </c>
      <c r="M86" s="21" t="s">
        <v>274</v>
      </c>
      <c r="N86" s="87"/>
      <c r="O86" s="91"/>
      <c r="P86" s="90" t="s">
        <v>85</v>
      </c>
      <c r="U86" s="93"/>
    </row>
    <row r="87" s="70" customFormat="1" ht="36" customHeight="1" spans="1:21">
      <c r="A87" s="83">
        <v>86</v>
      </c>
      <c r="B87" s="84" t="s">
        <v>275</v>
      </c>
      <c r="C87" s="85" t="s">
        <v>276</v>
      </c>
      <c r="D87" s="86" t="s">
        <v>82</v>
      </c>
      <c r="E87" s="83" t="s">
        <v>83</v>
      </c>
      <c r="F87" s="83" t="s">
        <v>83</v>
      </c>
      <c r="G87" s="83" t="s">
        <v>83</v>
      </c>
      <c r="H87" s="83" t="s">
        <v>83</v>
      </c>
      <c r="I87" s="19">
        <v>2575.594503</v>
      </c>
      <c r="J87" s="19">
        <v>0</v>
      </c>
      <c r="K87" s="19">
        <f t="shared" si="2"/>
        <v>2575.594503</v>
      </c>
      <c r="L87" s="19">
        <f t="shared" si="3"/>
        <v>10</v>
      </c>
      <c r="M87" s="21"/>
      <c r="N87" s="87"/>
      <c r="O87" s="91"/>
      <c r="P87" s="90" t="s">
        <v>85</v>
      </c>
      <c r="U87" s="93"/>
    </row>
    <row r="88" s="70" customFormat="1" ht="36" customHeight="1" spans="1:21">
      <c r="A88" s="83">
        <v>87</v>
      </c>
      <c r="B88" s="84" t="s">
        <v>277</v>
      </c>
      <c r="C88" s="85" t="s">
        <v>278</v>
      </c>
      <c r="D88" s="86" t="s">
        <v>88</v>
      </c>
      <c r="E88" s="83" t="s">
        <v>83</v>
      </c>
      <c r="F88" s="83" t="s">
        <v>83</v>
      </c>
      <c r="G88" s="83" t="s">
        <v>83</v>
      </c>
      <c r="H88" s="83" t="s">
        <v>83</v>
      </c>
      <c r="I88" s="19">
        <v>2459.904231</v>
      </c>
      <c r="J88" s="19">
        <v>12.192299</v>
      </c>
      <c r="K88" s="19">
        <f t="shared" si="2"/>
        <v>2447.711932</v>
      </c>
      <c r="L88" s="19">
        <f t="shared" si="3"/>
        <v>10</v>
      </c>
      <c r="M88" s="21" t="s">
        <v>84</v>
      </c>
      <c r="N88" s="87"/>
      <c r="O88" s="91"/>
      <c r="P88" s="90" t="s">
        <v>85</v>
      </c>
      <c r="U88" s="93"/>
    </row>
    <row r="89" s="70" customFormat="1" ht="36" customHeight="1" spans="1:21">
      <c r="A89" s="83">
        <v>88</v>
      </c>
      <c r="B89" s="84" t="s">
        <v>279</v>
      </c>
      <c r="C89" s="85" t="s">
        <v>280</v>
      </c>
      <c r="D89" s="86" t="s">
        <v>104</v>
      </c>
      <c r="E89" s="83" t="s">
        <v>83</v>
      </c>
      <c r="F89" s="83" t="s">
        <v>83</v>
      </c>
      <c r="G89" s="83" t="s">
        <v>83</v>
      </c>
      <c r="H89" s="83" t="s">
        <v>83</v>
      </c>
      <c r="I89" s="19">
        <v>3137.150997</v>
      </c>
      <c r="J89" s="19">
        <v>21.752459</v>
      </c>
      <c r="K89" s="19">
        <f t="shared" si="2"/>
        <v>3115.398538</v>
      </c>
      <c r="L89" s="19">
        <f t="shared" si="3"/>
        <v>15</v>
      </c>
      <c r="M89" s="21" t="s">
        <v>84</v>
      </c>
      <c r="N89" s="87"/>
      <c r="O89" s="91"/>
      <c r="P89" s="90" t="s">
        <v>85</v>
      </c>
      <c r="U89" s="93"/>
    </row>
    <row r="90" s="70" customFormat="1" ht="36" customHeight="1" spans="1:21">
      <c r="A90" s="83">
        <v>89</v>
      </c>
      <c r="B90" s="84" t="s">
        <v>281</v>
      </c>
      <c r="C90" s="85" t="s">
        <v>282</v>
      </c>
      <c r="D90" s="86" t="s">
        <v>88</v>
      </c>
      <c r="E90" s="83" t="s">
        <v>83</v>
      </c>
      <c r="F90" s="83" t="s">
        <v>83</v>
      </c>
      <c r="G90" s="83" t="s">
        <v>83</v>
      </c>
      <c r="H90" s="83" t="s">
        <v>83</v>
      </c>
      <c r="I90" s="19">
        <v>6080.819879</v>
      </c>
      <c r="J90" s="19">
        <v>0</v>
      </c>
      <c r="K90" s="19">
        <f t="shared" si="2"/>
        <v>6080.819879</v>
      </c>
      <c r="L90" s="19">
        <f t="shared" si="3"/>
        <v>30</v>
      </c>
      <c r="M90" s="21"/>
      <c r="N90" s="87"/>
      <c r="O90" s="91"/>
      <c r="P90" s="90" t="s">
        <v>85</v>
      </c>
      <c r="U90" s="93"/>
    </row>
    <row r="91" s="70" customFormat="1" ht="36" customHeight="1" spans="1:21">
      <c r="A91" s="83">
        <v>90</v>
      </c>
      <c r="B91" s="84" t="s">
        <v>283</v>
      </c>
      <c r="C91" s="85" t="s">
        <v>284</v>
      </c>
      <c r="D91" s="86" t="s">
        <v>88</v>
      </c>
      <c r="E91" s="83" t="s">
        <v>83</v>
      </c>
      <c r="F91" s="83" t="s">
        <v>83</v>
      </c>
      <c r="G91" s="83" t="s">
        <v>83</v>
      </c>
      <c r="H91" s="83" t="s">
        <v>83</v>
      </c>
      <c r="I91" s="19">
        <v>2674.18029</v>
      </c>
      <c r="J91" s="19">
        <v>3.935145</v>
      </c>
      <c r="K91" s="19">
        <f t="shared" si="2"/>
        <v>2670.245145</v>
      </c>
      <c r="L91" s="19">
        <f t="shared" si="3"/>
        <v>10</v>
      </c>
      <c r="M91" s="21" t="s">
        <v>84</v>
      </c>
      <c r="N91" s="87"/>
      <c r="O91" s="91"/>
      <c r="P91" s="90" t="s">
        <v>85</v>
      </c>
      <c r="U91" s="93"/>
    </row>
    <row r="92" s="70" customFormat="1" ht="36" customHeight="1" spans="1:21">
      <c r="A92" s="83">
        <v>92</v>
      </c>
      <c r="B92" s="84" t="s">
        <v>285</v>
      </c>
      <c r="C92" s="85" t="s">
        <v>286</v>
      </c>
      <c r="D92" s="86" t="s">
        <v>134</v>
      </c>
      <c r="E92" s="83" t="s">
        <v>83</v>
      </c>
      <c r="F92" s="83" t="s">
        <v>83</v>
      </c>
      <c r="G92" s="83" t="s">
        <v>83</v>
      </c>
      <c r="H92" s="83" t="s">
        <v>83</v>
      </c>
      <c r="I92" s="19">
        <v>3473.537866</v>
      </c>
      <c r="J92" s="19">
        <v>0</v>
      </c>
      <c r="K92" s="19">
        <f t="shared" si="2"/>
        <v>3473.537866</v>
      </c>
      <c r="L92" s="19">
        <f t="shared" si="3"/>
        <v>15</v>
      </c>
      <c r="M92" s="21"/>
      <c r="N92" s="87"/>
      <c r="O92" s="91"/>
      <c r="P92" s="90" t="s">
        <v>85</v>
      </c>
      <c r="U92" s="93"/>
    </row>
    <row r="93" s="70" customFormat="1" ht="36" customHeight="1" spans="1:21">
      <c r="A93" s="83">
        <v>93</v>
      </c>
      <c r="B93" s="84" t="s">
        <v>287</v>
      </c>
      <c r="C93" s="85" t="s">
        <v>288</v>
      </c>
      <c r="D93" s="86" t="s">
        <v>88</v>
      </c>
      <c r="E93" s="83" t="s">
        <v>83</v>
      </c>
      <c r="F93" s="83" t="s">
        <v>83</v>
      </c>
      <c r="G93" s="83" t="s">
        <v>83</v>
      </c>
      <c r="H93" s="83" t="s">
        <v>83</v>
      </c>
      <c r="I93" s="19">
        <v>13932.199862</v>
      </c>
      <c r="J93" s="19">
        <v>176.358027</v>
      </c>
      <c r="K93" s="19">
        <f t="shared" si="2"/>
        <v>13755.841835</v>
      </c>
      <c r="L93" s="19">
        <f t="shared" si="3"/>
        <v>65</v>
      </c>
      <c r="M93" s="21" t="s">
        <v>84</v>
      </c>
      <c r="N93" s="87"/>
      <c r="O93" s="91"/>
      <c r="P93" s="90" t="s">
        <v>85</v>
      </c>
      <c r="U93" s="93"/>
    </row>
    <row r="94" s="70" customFormat="1" ht="36" customHeight="1" spans="1:21">
      <c r="A94" s="83">
        <v>94</v>
      </c>
      <c r="B94" s="84" t="s">
        <v>289</v>
      </c>
      <c r="C94" s="85" t="s">
        <v>290</v>
      </c>
      <c r="D94" s="86" t="s">
        <v>95</v>
      </c>
      <c r="E94" s="83" t="s">
        <v>83</v>
      </c>
      <c r="F94" s="83" t="s">
        <v>83</v>
      </c>
      <c r="G94" s="83" t="s">
        <v>83</v>
      </c>
      <c r="H94" s="83" t="s">
        <v>83</v>
      </c>
      <c r="I94" s="19">
        <v>1371.917687</v>
      </c>
      <c r="J94" s="19">
        <v>0.729421</v>
      </c>
      <c r="K94" s="19">
        <f t="shared" si="2"/>
        <v>1371.188266</v>
      </c>
      <c r="L94" s="19">
        <f t="shared" si="3"/>
        <v>5</v>
      </c>
      <c r="M94" s="21" t="s">
        <v>84</v>
      </c>
      <c r="N94" s="87"/>
      <c r="O94" s="91"/>
      <c r="P94" s="90" t="s">
        <v>85</v>
      </c>
      <c r="U94" s="93"/>
    </row>
    <row r="95" s="70" customFormat="1" ht="36" customHeight="1" spans="1:21">
      <c r="A95" s="83">
        <v>95</v>
      </c>
      <c r="B95" s="84" t="s">
        <v>291</v>
      </c>
      <c r="C95" s="85" t="s">
        <v>292</v>
      </c>
      <c r="D95" s="86" t="s">
        <v>82</v>
      </c>
      <c r="E95" s="83" t="s">
        <v>83</v>
      </c>
      <c r="F95" s="83" t="s">
        <v>83</v>
      </c>
      <c r="G95" s="83" t="s">
        <v>83</v>
      </c>
      <c r="H95" s="83" t="s">
        <v>83</v>
      </c>
      <c r="I95" s="19">
        <v>6504.062544</v>
      </c>
      <c r="J95" s="19">
        <v>133.1</v>
      </c>
      <c r="K95" s="19">
        <f t="shared" si="2"/>
        <v>6370.962544</v>
      </c>
      <c r="L95" s="19">
        <f t="shared" si="3"/>
        <v>30</v>
      </c>
      <c r="M95" s="21" t="s">
        <v>249</v>
      </c>
      <c r="N95" s="87"/>
      <c r="O95" s="91"/>
      <c r="P95" s="90" t="s">
        <v>85</v>
      </c>
      <c r="U95" s="93"/>
    </row>
    <row r="96" s="70" customFormat="1" ht="36" customHeight="1" spans="1:21">
      <c r="A96" s="83">
        <v>96</v>
      </c>
      <c r="B96" s="84" t="s">
        <v>293</v>
      </c>
      <c r="C96" s="85" t="s">
        <v>294</v>
      </c>
      <c r="D96" s="86" t="s">
        <v>134</v>
      </c>
      <c r="E96" s="83" t="s">
        <v>83</v>
      </c>
      <c r="F96" s="83" t="s">
        <v>83</v>
      </c>
      <c r="G96" s="83" t="s">
        <v>83</v>
      </c>
      <c r="H96" s="83" t="s">
        <v>83</v>
      </c>
      <c r="I96" s="19">
        <v>4304.347118</v>
      </c>
      <c r="J96" s="19">
        <v>25.357403</v>
      </c>
      <c r="K96" s="19">
        <f t="shared" si="2"/>
        <v>4278.989715</v>
      </c>
      <c r="L96" s="19">
        <f t="shared" si="3"/>
        <v>20</v>
      </c>
      <c r="M96" s="21" t="s">
        <v>84</v>
      </c>
      <c r="N96" s="87"/>
      <c r="O96" s="91"/>
      <c r="P96" s="90" t="s">
        <v>85</v>
      </c>
      <c r="U96" s="93"/>
    </row>
    <row r="97" s="70" customFormat="1" ht="36" customHeight="1" spans="1:21">
      <c r="A97" s="83">
        <v>97</v>
      </c>
      <c r="B97" s="84" t="s">
        <v>295</v>
      </c>
      <c r="C97" s="85" t="s">
        <v>296</v>
      </c>
      <c r="D97" s="86" t="s">
        <v>140</v>
      </c>
      <c r="E97" s="83" t="s">
        <v>83</v>
      </c>
      <c r="F97" s="83" t="s">
        <v>83</v>
      </c>
      <c r="G97" s="83" t="s">
        <v>83</v>
      </c>
      <c r="H97" s="83" t="s">
        <v>83</v>
      </c>
      <c r="I97" s="19">
        <v>1456.022419</v>
      </c>
      <c r="J97" s="19">
        <v>0</v>
      </c>
      <c r="K97" s="19">
        <f t="shared" si="2"/>
        <v>1456.022419</v>
      </c>
      <c r="L97" s="19">
        <f t="shared" si="3"/>
        <v>5</v>
      </c>
      <c r="M97" s="21"/>
      <c r="N97" s="87"/>
      <c r="O97" s="91"/>
      <c r="P97" s="90" t="s">
        <v>85</v>
      </c>
      <c r="U97" s="93"/>
    </row>
    <row r="98" s="70" customFormat="1" ht="36" customHeight="1" spans="1:21">
      <c r="A98" s="83">
        <v>99</v>
      </c>
      <c r="B98" s="84" t="s">
        <v>297</v>
      </c>
      <c r="C98" s="85" t="s">
        <v>298</v>
      </c>
      <c r="D98" s="86" t="s">
        <v>95</v>
      </c>
      <c r="E98" s="83" t="s">
        <v>83</v>
      </c>
      <c r="F98" s="83" t="s">
        <v>83</v>
      </c>
      <c r="G98" s="83" t="s">
        <v>83</v>
      </c>
      <c r="H98" s="83" t="s">
        <v>83</v>
      </c>
      <c r="I98" s="19">
        <v>14874.348322</v>
      </c>
      <c r="J98" s="19">
        <v>688.85</v>
      </c>
      <c r="K98" s="19">
        <f t="shared" si="2"/>
        <v>14185.498322</v>
      </c>
      <c r="L98" s="19">
        <f t="shared" si="3"/>
        <v>70</v>
      </c>
      <c r="M98" s="21" t="s">
        <v>299</v>
      </c>
      <c r="N98" s="87"/>
      <c r="O98" s="91"/>
      <c r="P98" s="90" t="s">
        <v>85</v>
      </c>
      <c r="U98" s="93"/>
    </row>
    <row r="99" s="70" customFormat="1" ht="36" customHeight="1" spans="1:21">
      <c r="A99" s="83">
        <v>100</v>
      </c>
      <c r="B99" s="84" t="s">
        <v>300</v>
      </c>
      <c r="C99" s="85" t="s">
        <v>301</v>
      </c>
      <c r="D99" s="86" t="s">
        <v>82</v>
      </c>
      <c r="E99" s="83" t="s">
        <v>83</v>
      </c>
      <c r="F99" s="83" t="s">
        <v>83</v>
      </c>
      <c r="G99" s="83" t="s">
        <v>83</v>
      </c>
      <c r="H99" s="83" t="s">
        <v>83</v>
      </c>
      <c r="I99" s="19">
        <v>2742.112059</v>
      </c>
      <c r="J99" s="19">
        <v>4.940969</v>
      </c>
      <c r="K99" s="19">
        <f t="shared" si="2"/>
        <v>2737.17109</v>
      </c>
      <c r="L99" s="19">
        <f t="shared" si="3"/>
        <v>10</v>
      </c>
      <c r="M99" s="21" t="s">
        <v>84</v>
      </c>
      <c r="N99" s="87"/>
      <c r="O99" s="91"/>
      <c r="P99" s="90" t="s">
        <v>85</v>
      </c>
      <c r="U99" s="93"/>
    </row>
    <row r="100" s="70" customFormat="1" ht="36" customHeight="1" spans="1:21">
      <c r="A100" s="80">
        <v>103</v>
      </c>
      <c r="B100" s="87" t="s">
        <v>302</v>
      </c>
      <c r="C100" s="88" t="s">
        <v>303</v>
      </c>
      <c r="D100" s="80" t="s">
        <v>304</v>
      </c>
      <c r="E100" s="80" t="s">
        <v>83</v>
      </c>
      <c r="F100" s="80" t="s">
        <v>83</v>
      </c>
      <c r="G100" s="80" t="s">
        <v>83</v>
      </c>
      <c r="H100" s="80" t="s">
        <v>83</v>
      </c>
      <c r="I100" s="82">
        <f>59929034.4/10000</f>
        <v>5992.90344</v>
      </c>
      <c r="J100" s="82">
        <v>0</v>
      </c>
      <c r="K100" s="36">
        <f t="shared" si="2"/>
        <v>5992.90344</v>
      </c>
      <c r="L100" s="82">
        <v>25</v>
      </c>
      <c r="M100" s="92"/>
      <c r="N100" s="87"/>
      <c r="O100" s="91"/>
      <c r="P100" s="90" t="s">
        <v>206</v>
      </c>
      <c r="U100" s="93"/>
    </row>
    <row r="101" s="70" customFormat="1" ht="36" customHeight="1" spans="1:20">
      <c r="A101" s="94">
        <v>104</v>
      </c>
      <c r="B101" s="95" t="s">
        <v>305</v>
      </c>
      <c r="C101" s="88" t="s">
        <v>306</v>
      </c>
      <c r="D101" s="80" t="s">
        <v>95</v>
      </c>
      <c r="E101" s="80" t="s">
        <v>83</v>
      </c>
      <c r="F101" s="80" t="s">
        <v>83</v>
      </c>
      <c r="G101" s="80" t="s">
        <v>83</v>
      </c>
      <c r="H101" s="80" t="s">
        <v>83</v>
      </c>
      <c r="I101" s="96">
        <v>5549.86</v>
      </c>
      <c r="J101" s="36">
        <v>232</v>
      </c>
      <c r="K101" s="36">
        <f t="shared" si="2"/>
        <v>5317.86</v>
      </c>
      <c r="L101" s="36">
        <v>25</v>
      </c>
      <c r="M101" s="87" t="s">
        <v>307</v>
      </c>
      <c r="N101" s="87"/>
      <c r="O101" s="91"/>
      <c r="P101" s="97" t="s">
        <v>308</v>
      </c>
      <c r="T101" s="93"/>
    </row>
    <row r="102" s="70" customFormat="1" ht="36" customHeight="1" spans="1:20">
      <c r="A102" s="94">
        <v>105</v>
      </c>
      <c r="B102" s="95" t="s">
        <v>309</v>
      </c>
      <c r="C102" s="88" t="s">
        <v>310</v>
      </c>
      <c r="D102" s="80" t="s">
        <v>95</v>
      </c>
      <c r="E102" s="80" t="s">
        <v>83</v>
      </c>
      <c r="F102" s="80" t="s">
        <v>83</v>
      </c>
      <c r="G102" s="80" t="s">
        <v>83</v>
      </c>
      <c r="H102" s="80" t="s">
        <v>83</v>
      </c>
      <c r="I102" s="96">
        <v>1115.2</v>
      </c>
      <c r="J102" s="36">
        <v>0</v>
      </c>
      <c r="K102" s="36">
        <f t="shared" ref="K102:K124" si="4">I102-J102</f>
        <v>1115.2</v>
      </c>
      <c r="L102" s="36">
        <v>5</v>
      </c>
      <c r="M102" s="87"/>
      <c r="N102" s="87"/>
      <c r="O102" s="91"/>
      <c r="P102" s="97" t="s">
        <v>308</v>
      </c>
      <c r="T102" s="93"/>
    </row>
    <row r="103" s="70" customFormat="1" ht="36" customHeight="1" spans="1:20">
      <c r="A103" s="94">
        <v>106</v>
      </c>
      <c r="B103" s="95" t="s">
        <v>311</v>
      </c>
      <c r="C103" s="88" t="s">
        <v>312</v>
      </c>
      <c r="D103" s="80" t="s">
        <v>95</v>
      </c>
      <c r="E103" s="80" t="s">
        <v>83</v>
      </c>
      <c r="F103" s="80" t="s">
        <v>83</v>
      </c>
      <c r="G103" s="80" t="s">
        <v>83</v>
      </c>
      <c r="H103" s="80" t="s">
        <v>83</v>
      </c>
      <c r="I103" s="96">
        <v>2374.53</v>
      </c>
      <c r="J103" s="36">
        <v>3.29</v>
      </c>
      <c r="K103" s="36">
        <f t="shared" si="4"/>
        <v>2371.24</v>
      </c>
      <c r="L103" s="36">
        <v>10</v>
      </c>
      <c r="M103" s="87" t="s">
        <v>313</v>
      </c>
      <c r="N103" s="87"/>
      <c r="O103" s="91"/>
      <c r="P103" s="97" t="s">
        <v>308</v>
      </c>
      <c r="T103" s="93"/>
    </row>
    <row r="104" s="70" customFormat="1" ht="36" customHeight="1" spans="1:20">
      <c r="A104" s="94">
        <v>107</v>
      </c>
      <c r="B104" s="95" t="s">
        <v>314</v>
      </c>
      <c r="C104" s="88" t="s">
        <v>315</v>
      </c>
      <c r="D104" s="80" t="s">
        <v>95</v>
      </c>
      <c r="E104" s="80" t="s">
        <v>83</v>
      </c>
      <c r="F104" s="80" t="s">
        <v>83</v>
      </c>
      <c r="G104" s="80" t="s">
        <v>83</v>
      </c>
      <c r="H104" s="80" t="s">
        <v>83</v>
      </c>
      <c r="I104" s="96">
        <v>4827.51</v>
      </c>
      <c r="J104" s="36">
        <v>0</v>
      </c>
      <c r="K104" s="36">
        <f t="shared" si="4"/>
        <v>4827.51</v>
      </c>
      <c r="L104" s="36">
        <v>20</v>
      </c>
      <c r="M104" s="87"/>
      <c r="N104" s="87"/>
      <c r="O104" s="91"/>
      <c r="P104" s="97" t="s">
        <v>308</v>
      </c>
      <c r="T104" s="93"/>
    </row>
    <row r="105" s="70" customFormat="1" ht="36" customHeight="1" spans="1:20">
      <c r="A105" s="94">
        <v>108</v>
      </c>
      <c r="B105" s="95" t="s">
        <v>316</v>
      </c>
      <c r="C105" s="88" t="s">
        <v>317</v>
      </c>
      <c r="D105" s="80" t="s">
        <v>140</v>
      </c>
      <c r="E105" s="80" t="s">
        <v>83</v>
      </c>
      <c r="F105" s="80" t="s">
        <v>83</v>
      </c>
      <c r="G105" s="80" t="s">
        <v>83</v>
      </c>
      <c r="H105" s="80" t="s">
        <v>83</v>
      </c>
      <c r="I105" s="96">
        <v>3214.01</v>
      </c>
      <c r="J105" s="36">
        <v>0</v>
      </c>
      <c r="K105" s="36">
        <f t="shared" si="4"/>
        <v>3214.01</v>
      </c>
      <c r="L105" s="36">
        <v>15</v>
      </c>
      <c r="M105" s="87"/>
      <c r="N105" s="87"/>
      <c r="O105" s="91"/>
      <c r="P105" s="97" t="s">
        <v>308</v>
      </c>
      <c r="T105" s="93"/>
    </row>
    <row r="106" s="70" customFormat="1" ht="36" customHeight="1" spans="1:20">
      <c r="A106" s="94">
        <v>109</v>
      </c>
      <c r="B106" s="95" t="s">
        <v>318</v>
      </c>
      <c r="C106" s="88" t="s">
        <v>319</v>
      </c>
      <c r="D106" s="80" t="s">
        <v>140</v>
      </c>
      <c r="E106" s="80" t="s">
        <v>83</v>
      </c>
      <c r="F106" s="80" t="s">
        <v>83</v>
      </c>
      <c r="G106" s="80" t="s">
        <v>83</v>
      </c>
      <c r="H106" s="80" t="s">
        <v>83</v>
      </c>
      <c r="I106" s="96">
        <v>4793.76</v>
      </c>
      <c r="J106" s="36">
        <v>3.24</v>
      </c>
      <c r="K106" s="36">
        <f t="shared" si="4"/>
        <v>4790.52</v>
      </c>
      <c r="L106" s="36">
        <v>20</v>
      </c>
      <c r="M106" s="87" t="s">
        <v>320</v>
      </c>
      <c r="N106" s="87"/>
      <c r="O106" s="91"/>
      <c r="P106" s="97" t="s">
        <v>308</v>
      </c>
      <c r="T106" s="93"/>
    </row>
    <row r="107" s="70" customFormat="1" ht="36" customHeight="1" spans="1:20">
      <c r="A107" s="94">
        <v>111</v>
      </c>
      <c r="B107" s="95" t="s">
        <v>321</v>
      </c>
      <c r="C107" s="88" t="s">
        <v>322</v>
      </c>
      <c r="D107" s="80" t="s">
        <v>95</v>
      </c>
      <c r="E107" s="80" t="s">
        <v>83</v>
      </c>
      <c r="F107" s="80" t="s">
        <v>83</v>
      </c>
      <c r="G107" s="80" t="s">
        <v>83</v>
      </c>
      <c r="H107" s="80" t="s">
        <v>83</v>
      </c>
      <c r="I107" s="96">
        <v>1202.27</v>
      </c>
      <c r="J107" s="36">
        <v>0</v>
      </c>
      <c r="K107" s="36">
        <f t="shared" si="4"/>
        <v>1202.27</v>
      </c>
      <c r="L107" s="36">
        <v>5</v>
      </c>
      <c r="M107" s="98"/>
      <c r="N107" s="87"/>
      <c r="O107" s="91"/>
      <c r="P107" s="97" t="s">
        <v>308</v>
      </c>
      <c r="T107" s="93"/>
    </row>
    <row r="108" s="70" customFormat="1" ht="36" customHeight="1" spans="1:21">
      <c r="A108" s="83">
        <v>112</v>
      </c>
      <c r="B108" s="84" t="s">
        <v>323</v>
      </c>
      <c r="C108" s="85" t="s">
        <v>324</v>
      </c>
      <c r="D108" s="86" t="s">
        <v>88</v>
      </c>
      <c r="E108" s="83" t="s">
        <v>83</v>
      </c>
      <c r="F108" s="83" t="s">
        <v>83</v>
      </c>
      <c r="G108" s="83" t="s">
        <v>83</v>
      </c>
      <c r="H108" s="83" t="s">
        <v>83</v>
      </c>
      <c r="I108" s="19">
        <v>1492.650943</v>
      </c>
      <c r="J108" s="19">
        <v>0</v>
      </c>
      <c r="K108" s="19">
        <f t="shared" si="4"/>
        <v>1492.650943</v>
      </c>
      <c r="L108" s="19">
        <f>INT(K108/1000)*5</f>
        <v>5</v>
      </c>
      <c r="M108" s="21"/>
      <c r="N108" s="87"/>
      <c r="O108" s="91"/>
      <c r="P108" s="90" t="s">
        <v>85</v>
      </c>
      <c r="U108" s="93"/>
    </row>
    <row r="109" s="70" customFormat="1" ht="36" customHeight="1" spans="1:20">
      <c r="A109" s="94">
        <v>113</v>
      </c>
      <c r="B109" s="95" t="s">
        <v>325</v>
      </c>
      <c r="C109" s="88" t="s">
        <v>326</v>
      </c>
      <c r="D109" s="80" t="s">
        <v>82</v>
      </c>
      <c r="E109" s="80" t="s">
        <v>83</v>
      </c>
      <c r="F109" s="80" t="s">
        <v>83</v>
      </c>
      <c r="G109" s="80" t="s">
        <v>83</v>
      </c>
      <c r="H109" s="80" t="s">
        <v>83</v>
      </c>
      <c r="I109" s="96">
        <v>1638.89</v>
      </c>
      <c r="J109" s="36">
        <v>0</v>
      </c>
      <c r="K109" s="36">
        <f t="shared" si="4"/>
        <v>1638.89</v>
      </c>
      <c r="L109" s="36">
        <v>5</v>
      </c>
      <c r="M109" s="98"/>
      <c r="N109" s="87"/>
      <c r="O109" s="91"/>
      <c r="P109" s="97" t="s">
        <v>308</v>
      </c>
      <c r="T109" s="93"/>
    </row>
    <row r="110" s="70" customFormat="1" ht="36" customHeight="1" spans="1:20">
      <c r="A110" s="94">
        <v>114</v>
      </c>
      <c r="B110" s="95" t="s">
        <v>327</v>
      </c>
      <c r="C110" s="88" t="s">
        <v>328</v>
      </c>
      <c r="D110" s="80" t="s">
        <v>140</v>
      </c>
      <c r="E110" s="80" t="s">
        <v>83</v>
      </c>
      <c r="F110" s="80" t="s">
        <v>83</v>
      </c>
      <c r="G110" s="80" t="s">
        <v>83</v>
      </c>
      <c r="H110" s="80" t="s">
        <v>83</v>
      </c>
      <c r="I110" s="96">
        <v>1369.91</v>
      </c>
      <c r="J110" s="36">
        <v>0</v>
      </c>
      <c r="K110" s="36">
        <f t="shared" si="4"/>
        <v>1369.91</v>
      </c>
      <c r="L110" s="36">
        <v>5</v>
      </c>
      <c r="M110" s="87"/>
      <c r="N110" s="87"/>
      <c r="O110" s="91"/>
      <c r="P110" s="97" t="s">
        <v>308</v>
      </c>
      <c r="T110" s="93"/>
    </row>
    <row r="111" s="70" customFormat="1" ht="36" customHeight="1" spans="1:20">
      <c r="A111" s="94">
        <v>115</v>
      </c>
      <c r="B111" s="95" t="s">
        <v>329</v>
      </c>
      <c r="C111" s="88" t="s">
        <v>330</v>
      </c>
      <c r="D111" s="80" t="s">
        <v>82</v>
      </c>
      <c r="E111" s="80" t="s">
        <v>83</v>
      </c>
      <c r="F111" s="80" t="s">
        <v>83</v>
      </c>
      <c r="G111" s="80" t="s">
        <v>83</v>
      </c>
      <c r="H111" s="80" t="s">
        <v>83</v>
      </c>
      <c r="I111" s="96">
        <v>2070.97</v>
      </c>
      <c r="J111" s="36">
        <v>2</v>
      </c>
      <c r="K111" s="36">
        <f t="shared" si="4"/>
        <v>2068.97</v>
      </c>
      <c r="L111" s="36">
        <v>10</v>
      </c>
      <c r="M111" s="87" t="s">
        <v>331</v>
      </c>
      <c r="N111" s="87"/>
      <c r="O111" s="91"/>
      <c r="P111" s="97" t="s">
        <v>308</v>
      </c>
      <c r="T111" s="93"/>
    </row>
    <row r="112" s="70" customFormat="1" ht="36" customHeight="1" spans="1:20">
      <c r="A112" s="94">
        <v>116</v>
      </c>
      <c r="B112" s="95" t="s">
        <v>332</v>
      </c>
      <c r="C112" s="88" t="s">
        <v>333</v>
      </c>
      <c r="D112" s="80" t="s">
        <v>82</v>
      </c>
      <c r="E112" s="80" t="s">
        <v>83</v>
      </c>
      <c r="F112" s="80" t="s">
        <v>83</v>
      </c>
      <c r="G112" s="80" t="s">
        <v>83</v>
      </c>
      <c r="H112" s="80" t="s">
        <v>83</v>
      </c>
      <c r="I112" s="96">
        <v>9879.51</v>
      </c>
      <c r="J112" s="36">
        <v>0</v>
      </c>
      <c r="K112" s="36">
        <f t="shared" si="4"/>
        <v>9879.51</v>
      </c>
      <c r="L112" s="36">
        <v>45</v>
      </c>
      <c r="M112" s="87"/>
      <c r="N112" s="87"/>
      <c r="O112" s="91"/>
      <c r="P112" s="97" t="s">
        <v>308</v>
      </c>
      <c r="T112" s="93"/>
    </row>
    <row r="113" s="70" customFormat="1" ht="36" customHeight="1" spans="1:20">
      <c r="A113" s="94">
        <v>117</v>
      </c>
      <c r="B113" s="95" t="s">
        <v>334</v>
      </c>
      <c r="C113" s="88" t="s">
        <v>335</v>
      </c>
      <c r="D113" s="80" t="s">
        <v>134</v>
      </c>
      <c r="E113" s="80" t="s">
        <v>83</v>
      </c>
      <c r="F113" s="80" t="s">
        <v>83</v>
      </c>
      <c r="G113" s="80" t="s">
        <v>83</v>
      </c>
      <c r="H113" s="80" t="s">
        <v>83</v>
      </c>
      <c r="I113" s="96">
        <v>1325.69</v>
      </c>
      <c r="J113" s="36">
        <v>0</v>
      </c>
      <c r="K113" s="36">
        <f t="shared" si="4"/>
        <v>1325.69</v>
      </c>
      <c r="L113" s="36">
        <v>5</v>
      </c>
      <c r="M113" s="87"/>
      <c r="N113" s="87"/>
      <c r="O113" s="91"/>
      <c r="P113" s="97" t="s">
        <v>308</v>
      </c>
      <c r="T113" s="93"/>
    </row>
    <row r="114" s="70" customFormat="1" ht="36" customHeight="1" spans="1:21">
      <c r="A114" s="83">
        <v>118</v>
      </c>
      <c r="B114" s="84" t="s">
        <v>336</v>
      </c>
      <c r="C114" s="85" t="s">
        <v>337</v>
      </c>
      <c r="D114" s="86" t="s">
        <v>88</v>
      </c>
      <c r="E114" s="83" t="s">
        <v>83</v>
      </c>
      <c r="F114" s="83" t="s">
        <v>83</v>
      </c>
      <c r="G114" s="83" t="s">
        <v>83</v>
      </c>
      <c r="H114" s="83" t="s">
        <v>83</v>
      </c>
      <c r="I114" s="19">
        <v>1271.994542</v>
      </c>
      <c r="J114" s="19">
        <v>0</v>
      </c>
      <c r="K114" s="19">
        <f t="shared" si="4"/>
        <v>1271.994542</v>
      </c>
      <c r="L114" s="19">
        <f>INT(K114/1000)*5</f>
        <v>5</v>
      </c>
      <c r="M114" s="21"/>
      <c r="N114" s="87"/>
      <c r="O114" s="91"/>
      <c r="P114" s="90" t="s">
        <v>85</v>
      </c>
      <c r="U114" s="93"/>
    </row>
    <row r="115" s="70" customFormat="1" ht="36" customHeight="1" spans="1:20">
      <c r="A115" s="94">
        <v>119</v>
      </c>
      <c r="B115" s="95" t="s">
        <v>338</v>
      </c>
      <c r="C115" s="88" t="s">
        <v>339</v>
      </c>
      <c r="D115" s="80" t="s">
        <v>82</v>
      </c>
      <c r="E115" s="80" t="s">
        <v>83</v>
      </c>
      <c r="F115" s="80" t="s">
        <v>83</v>
      </c>
      <c r="G115" s="80" t="s">
        <v>83</v>
      </c>
      <c r="H115" s="80" t="s">
        <v>83</v>
      </c>
      <c r="I115" s="96">
        <v>16706.98</v>
      </c>
      <c r="J115" s="36">
        <v>0</v>
      </c>
      <c r="K115" s="36">
        <f t="shared" si="4"/>
        <v>16706.98</v>
      </c>
      <c r="L115" s="36">
        <v>80</v>
      </c>
      <c r="M115" s="87"/>
      <c r="N115" s="87"/>
      <c r="O115" s="91"/>
      <c r="P115" s="97" t="s">
        <v>308</v>
      </c>
      <c r="T115" s="93"/>
    </row>
    <row r="116" s="70" customFormat="1" ht="36" customHeight="1" spans="1:20">
      <c r="A116" s="94">
        <v>120</v>
      </c>
      <c r="B116" s="95" t="s">
        <v>340</v>
      </c>
      <c r="C116" s="88" t="s">
        <v>341</v>
      </c>
      <c r="D116" s="80" t="s">
        <v>134</v>
      </c>
      <c r="E116" s="80" t="s">
        <v>83</v>
      </c>
      <c r="F116" s="80" t="s">
        <v>83</v>
      </c>
      <c r="G116" s="80" t="s">
        <v>83</v>
      </c>
      <c r="H116" s="80" t="s">
        <v>83</v>
      </c>
      <c r="I116" s="96">
        <v>1491.46</v>
      </c>
      <c r="J116" s="36">
        <v>0</v>
      </c>
      <c r="K116" s="36">
        <f t="shared" si="4"/>
        <v>1491.46</v>
      </c>
      <c r="L116" s="36">
        <v>5</v>
      </c>
      <c r="M116" s="87"/>
      <c r="N116" s="87"/>
      <c r="O116" s="91"/>
      <c r="P116" s="97" t="s">
        <v>308</v>
      </c>
      <c r="T116" s="93"/>
    </row>
    <row r="117" s="70" customFormat="1" ht="36" customHeight="1" spans="1:20">
      <c r="A117" s="94">
        <v>121</v>
      </c>
      <c r="B117" s="95" t="s">
        <v>342</v>
      </c>
      <c r="C117" s="88" t="s">
        <v>343</v>
      </c>
      <c r="D117" s="80" t="s">
        <v>82</v>
      </c>
      <c r="E117" s="80" t="s">
        <v>83</v>
      </c>
      <c r="F117" s="80" t="s">
        <v>83</v>
      </c>
      <c r="G117" s="80" t="s">
        <v>83</v>
      </c>
      <c r="H117" s="80" t="s">
        <v>83</v>
      </c>
      <c r="I117" s="96">
        <v>3553.71</v>
      </c>
      <c r="J117" s="99">
        <v>417.41</v>
      </c>
      <c r="K117" s="36">
        <f t="shared" si="4"/>
        <v>3136.3</v>
      </c>
      <c r="L117" s="36">
        <v>15</v>
      </c>
      <c r="M117" s="87" t="s">
        <v>313</v>
      </c>
      <c r="N117" s="87"/>
      <c r="O117" s="91"/>
      <c r="P117" s="97" t="s">
        <v>308</v>
      </c>
      <c r="T117" s="93"/>
    </row>
    <row r="118" s="70" customFormat="1" ht="36" customHeight="1" spans="1:21">
      <c r="A118" s="83">
        <v>122</v>
      </c>
      <c r="B118" s="84" t="s">
        <v>344</v>
      </c>
      <c r="C118" s="85" t="s">
        <v>345</v>
      </c>
      <c r="D118" s="86" t="s">
        <v>88</v>
      </c>
      <c r="E118" s="83" t="s">
        <v>83</v>
      </c>
      <c r="F118" s="83" t="s">
        <v>83</v>
      </c>
      <c r="G118" s="83" t="s">
        <v>83</v>
      </c>
      <c r="H118" s="83" t="s">
        <v>83</v>
      </c>
      <c r="I118" s="19">
        <v>5713.62475</v>
      </c>
      <c r="J118" s="19">
        <v>0</v>
      </c>
      <c r="K118" s="19">
        <f t="shared" si="4"/>
        <v>5713.62475</v>
      </c>
      <c r="L118" s="19">
        <f>INT(K118/1000)*5</f>
        <v>25</v>
      </c>
      <c r="M118" s="21"/>
      <c r="N118" s="87"/>
      <c r="O118" s="91"/>
      <c r="P118" s="90" t="s">
        <v>85</v>
      </c>
      <c r="U118" s="93"/>
    </row>
    <row r="119" s="70" customFormat="1" ht="36" customHeight="1" spans="1:20">
      <c r="A119" s="94">
        <v>123</v>
      </c>
      <c r="B119" s="95" t="s">
        <v>346</v>
      </c>
      <c r="C119" s="88" t="s">
        <v>347</v>
      </c>
      <c r="D119" s="80" t="s">
        <v>95</v>
      </c>
      <c r="E119" s="80" t="s">
        <v>83</v>
      </c>
      <c r="F119" s="80" t="s">
        <v>83</v>
      </c>
      <c r="G119" s="80" t="s">
        <v>83</v>
      </c>
      <c r="H119" s="80" t="s">
        <v>83</v>
      </c>
      <c r="I119" s="96">
        <v>1000.69</v>
      </c>
      <c r="J119" s="36">
        <v>0</v>
      </c>
      <c r="K119" s="36">
        <f t="shared" si="4"/>
        <v>1000.69</v>
      </c>
      <c r="L119" s="36">
        <v>5</v>
      </c>
      <c r="M119" s="87"/>
      <c r="N119" s="87"/>
      <c r="O119" s="91"/>
      <c r="P119" s="97" t="s">
        <v>308</v>
      </c>
      <c r="T119" s="93"/>
    </row>
    <row r="120" s="70" customFormat="1" ht="36" customHeight="1" spans="1:20">
      <c r="A120" s="94">
        <v>124</v>
      </c>
      <c r="B120" s="95" t="s">
        <v>348</v>
      </c>
      <c r="C120" s="88" t="s">
        <v>349</v>
      </c>
      <c r="D120" s="80" t="s">
        <v>95</v>
      </c>
      <c r="E120" s="80" t="s">
        <v>83</v>
      </c>
      <c r="F120" s="80" t="s">
        <v>83</v>
      </c>
      <c r="G120" s="80" t="s">
        <v>83</v>
      </c>
      <c r="H120" s="80" t="s">
        <v>83</v>
      </c>
      <c r="I120" s="96">
        <v>1455.76</v>
      </c>
      <c r="J120" s="36">
        <v>0</v>
      </c>
      <c r="K120" s="36">
        <f t="shared" si="4"/>
        <v>1455.76</v>
      </c>
      <c r="L120" s="36">
        <v>5</v>
      </c>
      <c r="M120" s="87"/>
      <c r="N120" s="87"/>
      <c r="O120" s="91"/>
      <c r="P120" s="97" t="s">
        <v>308</v>
      </c>
      <c r="T120" s="93"/>
    </row>
    <row r="121" s="70" customFormat="1" ht="36" customHeight="1" spans="1:20">
      <c r="A121" s="94">
        <v>125</v>
      </c>
      <c r="B121" s="95" t="s">
        <v>350</v>
      </c>
      <c r="C121" s="88" t="s">
        <v>351</v>
      </c>
      <c r="D121" s="80" t="s">
        <v>82</v>
      </c>
      <c r="E121" s="80" t="s">
        <v>83</v>
      </c>
      <c r="F121" s="80" t="s">
        <v>83</v>
      </c>
      <c r="G121" s="80" t="s">
        <v>83</v>
      </c>
      <c r="H121" s="80" t="s">
        <v>83</v>
      </c>
      <c r="I121" s="96">
        <v>1571.4</v>
      </c>
      <c r="J121" s="82">
        <v>0</v>
      </c>
      <c r="K121" s="36">
        <f t="shared" si="4"/>
        <v>1571.4</v>
      </c>
      <c r="L121" s="36">
        <v>5</v>
      </c>
      <c r="M121" s="87"/>
      <c r="N121" s="87"/>
      <c r="O121" s="91"/>
      <c r="P121" s="97" t="s">
        <v>308</v>
      </c>
      <c r="T121" s="93"/>
    </row>
    <row r="122" s="70" customFormat="1" ht="36" customHeight="1" spans="1:20">
      <c r="A122" s="94">
        <v>126</v>
      </c>
      <c r="B122" s="95" t="s">
        <v>352</v>
      </c>
      <c r="C122" s="88" t="s">
        <v>353</v>
      </c>
      <c r="D122" s="80" t="s">
        <v>95</v>
      </c>
      <c r="E122" s="80" t="s">
        <v>83</v>
      </c>
      <c r="F122" s="80" t="s">
        <v>83</v>
      </c>
      <c r="G122" s="80" t="s">
        <v>83</v>
      </c>
      <c r="H122" s="80" t="s">
        <v>83</v>
      </c>
      <c r="I122" s="96">
        <v>3999.21</v>
      </c>
      <c r="J122" s="82">
        <v>0</v>
      </c>
      <c r="K122" s="36">
        <f t="shared" si="4"/>
        <v>3999.21</v>
      </c>
      <c r="L122" s="36">
        <v>15</v>
      </c>
      <c r="M122" s="87"/>
      <c r="N122" s="87"/>
      <c r="O122" s="91"/>
      <c r="P122" s="97" t="s">
        <v>308</v>
      </c>
      <c r="T122" s="93"/>
    </row>
    <row r="123" s="70" customFormat="1" ht="36" customHeight="1" spans="1:20">
      <c r="A123" s="94">
        <v>127</v>
      </c>
      <c r="B123" s="95" t="s">
        <v>354</v>
      </c>
      <c r="C123" s="88" t="s">
        <v>355</v>
      </c>
      <c r="D123" s="80" t="s">
        <v>95</v>
      </c>
      <c r="E123" s="80" t="s">
        <v>83</v>
      </c>
      <c r="F123" s="80" t="s">
        <v>83</v>
      </c>
      <c r="G123" s="80" t="s">
        <v>83</v>
      </c>
      <c r="H123" s="80" t="s">
        <v>83</v>
      </c>
      <c r="I123" s="96">
        <v>1261.79</v>
      </c>
      <c r="J123" s="82">
        <v>0</v>
      </c>
      <c r="K123" s="36">
        <f t="shared" si="4"/>
        <v>1261.79</v>
      </c>
      <c r="L123" s="36">
        <v>5</v>
      </c>
      <c r="M123" s="87"/>
      <c r="N123" s="87"/>
      <c r="O123" s="91"/>
      <c r="P123" s="97" t="s">
        <v>308</v>
      </c>
      <c r="T123" s="93"/>
    </row>
    <row r="124" s="70" customFormat="1" ht="36" customHeight="1" spans="1:21">
      <c r="A124" s="80">
        <v>128</v>
      </c>
      <c r="B124" s="87" t="s">
        <v>356</v>
      </c>
      <c r="C124" s="88" t="s">
        <v>357</v>
      </c>
      <c r="D124" s="80" t="s">
        <v>104</v>
      </c>
      <c r="E124" s="80" t="s">
        <v>83</v>
      </c>
      <c r="F124" s="80" t="s">
        <v>83</v>
      </c>
      <c r="G124" s="80" t="s">
        <v>83</v>
      </c>
      <c r="H124" s="80" t="s">
        <v>83</v>
      </c>
      <c r="I124" s="36">
        <f>19008745.66/10000</f>
        <v>1900.874566</v>
      </c>
      <c r="J124" s="36">
        <v>0</v>
      </c>
      <c r="K124" s="36">
        <f t="shared" si="4"/>
        <v>1900.874566</v>
      </c>
      <c r="L124" s="36">
        <v>5</v>
      </c>
      <c r="M124" s="40"/>
      <c r="N124" s="87"/>
      <c r="O124" s="91"/>
      <c r="P124" s="90" t="s">
        <v>206</v>
      </c>
      <c r="U124" s="93"/>
    </row>
    <row r="125" s="70" customFormat="1" ht="36" customHeight="1" spans="1:21">
      <c r="A125" s="80">
        <v>129</v>
      </c>
      <c r="B125" s="87" t="s">
        <v>358</v>
      </c>
      <c r="C125" s="88" t="s">
        <v>359</v>
      </c>
      <c r="D125" s="80" t="s">
        <v>360</v>
      </c>
      <c r="E125" s="80" t="s">
        <v>83</v>
      </c>
      <c r="F125" s="80" t="s">
        <v>83</v>
      </c>
      <c r="G125" s="80" t="s">
        <v>83</v>
      </c>
      <c r="H125" s="80" t="s">
        <v>83</v>
      </c>
      <c r="I125" s="36">
        <f>47103683.64/10000</f>
        <v>4710.368364</v>
      </c>
      <c r="J125" s="36">
        <v>0</v>
      </c>
      <c r="K125" s="36">
        <f t="shared" ref="K125:K149" si="5">I125-J125</f>
        <v>4710.368364</v>
      </c>
      <c r="L125" s="36">
        <v>20</v>
      </c>
      <c r="M125" s="40"/>
      <c r="N125" s="87"/>
      <c r="O125" s="91"/>
      <c r="P125" s="90" t="s">
        <v>206</v>
      </c>
      <c r="U125" s="93"/>
    </row>
    <row r="126" s="70" customFormat="1" ht="36" customHeight="1" spans="1:21">
      <c r="A126" s="80">
        <v>130</v>
      </c>
      <c r="B126" s="87" t="s">
        <v>361</v>
      </c>
      <c r="C126" s="88" t="s">
        <v>362</v>
      </c>
      <c r="D126" s="80" t="s">
        <v>88</v>
      </c>
      <c r="E126" s="80" t="s">
        <v>83</v>
      </c>
      <c r="F126" s="80" t="s">
        <v>83</v>
      </c>
      <c r="G126" s="80" t="s">
        <v>83</v>
      </c>
      <c r="H126" s="80" t="s">
        <v>83</v>
      </c>
      <c r="I126" s="82">
        <f>13892630.94/10000</f>
        <v>1389.263094</v>
      </c>
      <c r="J126" s="82">
        <v>0</v>
      </c>
      <c r="K126" s="36">
        <f t="shared" si="5"/>
        <v>1389.263094</v>
      </c>
      <c r="L126" s="82">
        <v>5</v>
      </c>
      <c r="M126" s="92"/>
      <c r="N126" s="87"/>
      <c r="O126" s="91"/>
      <c r="P126" s="90" t="s">
        <v>206</v>
      </c>
      <c r="U126" s="93"/>
    </row>
    <row r="127" s="70" customFormat="1" ht="36" customHeight="1" spans="1:21">
      <c r="A127" s="80">
        <v>131</v>
      </c>
      <c r="B127" s="87" t="s">
        <v>363</v>
      </c>
      <c r="C127" s="88" t="s">
        <v>364</v>
      </c>
      <c r="D127" s="80" t="s">
        <v>82</v>
      </c>
      <c r="E127" s="80" t="s">
        <v>83</v>
      </c>
      <c r="F127" s="80" t="s">
        <v>83</v>
      </c>
      <c r="G127" s="80" t="s">
        <v>83</v>
      </c>
      <c r="H127" s="80" t="s">
        <v>83</v>
      </c>
      <c r="I127" s="36">
        <f>27685206.09/10000</f>
        <v>2768.520609</v>
      </c>
      <c r="J127" s="36">
        <v>0</v>
      </c>
      <c r="K127" s="36">
        <f t="shared" si="5"/>
        <v>2768.520609</v>
      </c>
      <c r="L127" s="36">
        <v>10</v>
      </c>
      <c r="M127" s="40"/>
      <c r="N127" s="87"/>
      <c r="O127" s="91"/>
      <c r="P127" s="90" t="s">
        <v>206</v>
      </c>
      <c r="U127" s="93"/>
    </row>
    <row r="128" s="70" customFormat="1" ht="36" customHeight="1" spans="1:21">
      <c r="A128" s="80">
        <v>133</v>
      </c>
      <c r="B128" s="87" t="s">
        <v>365</v>
      </c>
      <c r="C128" s="88" t="s">
        <v>366</v>
      </c>
      <c r="D128" s="80" t="s">
        <v>134</v>
      </c>
      <c r="E128" s="80" t="s">
        <v>83</v>
      </c>
      <c r="F128" s="80" t="s">
        <v>83</v>
      </c>
      <c r="G128" s="80" t="s">
        <v>83</v>
      </c>
      <c r="H128" s="80" t="s">
        <v>83</v>
      </c>
      <c r="I128" s="36">
        <f>24231151.67/10000</f>
        <v>2423.115167</v>
      </c>
      <c r="J128" s="36">
        <v>0</v>
      </c>
      <c r="K128" s="36">
        <f t="shared" si="5"/>
        <v>2423.115167</v>
      </c>
      <c r="L128" s="36">
        <v>10</v>
      </c>
      <c r="M128" s="40"/>
      <c r="N128" s="87"/>
      <c r="O128" s="91"/>
      <c r="P128" s="90" t="s">
        <v>206</v>
      </c>
      <c r="U128" s="93"/>
    </row>
    <row r="129" s="70" customFormat="1" ht="36" customHeight="1" spans="1:21">
      <c r="A129" s="80">
        <v>134</v>
      </c>
      <c r="B129" s="87" t="s">
        <v>367</v>
      </c>
      <c r="C129" s="88" t="s">
        <v>368</v>
      </c>
      <c r="D129" s="80" t="s">
        <v>95</v>
      </c>
      <c r="E129" s="80" t="s">
        <v>83</v>
      </c>
      <c r="F129" s="80" t="s">
        <v>83</v>
      </c>
      <c r="G129" s="80" t="s">
        <v>83</v>
      </c>
      <c r="H129" s="80" t="s">
        <v>83</v>
      </c>
      <c r="I129" s="36">
        <f>90988542.89/10000</f>
        <v>9098.854289</v>
      </c>
      <c r="J129" s="36">
        <f>149.99/10000</f>
        <v>0.014999</v>
      </c>
      <c r="K129" s="36">
        <f t="shared" si="5"/>
        <v>9098.83929</v>
      </c>
      <c r="L129" s="36">
        <v>45</v>
      </c>
      <c r="M129" s="40" t="s">
        <v>84</v>
      </c>
      <c r="N129" s="87"/>
      <c r="O129" s="91"/>
      <c r="P129" s="90" t="s">
        <v>206</v>
      </c>
      <c r="U129" s="93"/>
    </row>
    <row r="130" s="70" customFormat="1" ht="36" customHeight="1" spans="1:21">
      <c r="A130" s="80">
        <v>135</v>
      </c>
      <c r="B130" s="87" t="s">
        <v>369</v>
      </c>
      <c r="C130" s="88" t="s">
        <v>370</v>
      </c>
      <c r="D130" s="80" t="s">
        <v>88</v>
      </c>
      <c r="E130" s="80" t="s">
        <v>83</v>
      </c>
      <c r="F130" s="80" t="s">
        <v>83</v>
      </c>
      <c r="G130" s="80" t="s">
        <v>83</v>
      </c>
      <c r="H130" s="80" t="s">
        <v>83</v>
      </c>
      <c r="I130" s="36">
        <f>500725295.83/10000</f>
        <v>50072.529583</v>
      </c>
      <c r="J130" s="36">
        <f>1321265.28/10000</f>
        <v>132.126528</v>
      </c>
      <c r="K130" s="36">
        <f t="shared" si="5"/>
        <v>49940.403055</v>
      </c>
      <c r="L130" s="36">
        <v>100</v>
      </c>
      <c r="M130" s="40" t="s">
        <v>84</v>
      </c>
      <c r="N130" s="87"/>
      <c r="O130" s="91"/>
      <c r="P130" s="90" t="s">
        <v>206</v>
      </c>
      <c r="U130" s="93"/>
    </row>
    <row r="131" s="70" customFormat="1" ht="36" customHeight="1" spans="1:21">
      <c r="A131" s="80">
        <v>136</v>
      </c>
      <c r="B131" s="87" t="s">
        <v>371</v>
      </c>
      <c r="C131" s="88" t="s">
        <v>372</v>
      </c>
      <c r="D131" s="80" t="s">
        <v>95</v>
      </c>
      <c r="E131" s="80" t="s">
        <v>83</v>
      </c>
      <c r="F131" s="80" t="s">
        <v>83</v>
      </c>
      <c r="G131" s="80" t="s">
        <v>83</v>
      </c>
      <c r="H131" s="80" t="s">
        <v>83</v>
      </c>
      <c r="I131" s="36">
        <f>13332744.49/10000</f>
        <v>1333.274449</v>
      </c>
      <c r="J131" s="36">
        <v>0</v>
      </c>
      <c r="K131" s="36">
        <f t="shared" si="5"/>
        <v>1333.274449</v>
      </c>
      <c r="L131" s="36">
        <v>5</v>
      </c>
      <c r="M131" s="40"/>
      <c r="N131" s="87"/>
      <c r="O131" s="91"/>
      <c r="P131" s="90" t="s">
        <v>206</v>
      </c>
      <c r="U131" s="93"/>
    </row>
    <row r="132" s="70" customFormat="1" ht="36" customHeight="1" spans="1:21">
      <c r="A132" s="80">
        <v>137</v>
      </c>
      <c r="B132" s="87" t="s">
        <v>373</v>
      </c>
      <c r="C132" s="88" t="s">
        <v>374</v>
      </c>
      <c r="D132" s="80" t="s">
        <v>95</v>
      </c>
      <c r="E132" s="80" t="s">
        <v>83</v>
      </c>
      <c r="F132" s="80" t="s">
        <v>83</v>
      </c>
      <c r="G132" s="80" t="s">
        <v>83</v>
      </c>
      <c r="H132" s="80" t="s">
        <v>83</v>
      </c>
      <c r="I132" s="36">
        <f>25135293.29/10000</f>
        <v>2513.529329</v>
      </c>
      <c r="J132" s="36">
        <v>0</v>
      </c>
      <c r="K132" s="36">
        <f t="shared" si="5"/>
        <v>2513.529329</v>
      </c>
      <c r="L132" s="36">
        <v>10</v>
      </c>
      <c r="M132" s="40"/>
      <c r="N132" s="87"/>
      <c r="O132" s="91"/>
      <c r="P132" s="90" t="s">
        <v>206</v>
      </c>
      <c r="U132" s="93"/>
    </row>
    <row r="133" s="70" customFormat="1" ht="36" customHeight="1" spans="1:21">
      <c r="A133" s="80">
        <v>138</v>
      </c>
      <c r="B133" s="87" t="s">
        <v>375</v>
      </c>
      <c r="C133" s="88" t="s">
        <v>376</v>
      </c>
      <c r="D133" s="80" t="s">
        <v>82</v>
      </c>
      <c r="E133" s="80" t="s">
        <v>83</v>
      </c>
      <c r="F133" s="80" t="s">
        <v>83</v>
      </c>
      <c r="G133" s="80" t="s">
        <v>83</v>
      </c>
      <c r="H133" s="80" t="s">
        <v>83</v>
      </c>
      <c r="I133" s="82">
        <f>19147565.87/10000</f>
        <v>1914.756587</v>
      </c>
      <c r="J133" s="82">
        <v>0</v>
      </c>
      <c r="K133" s="36">
        <f t="shared" si="5"/>
        <v>1914.756587</v>
      </c>
      <c r="L133" s="82">
        <v>5</v>
      </c>
      <c r="M133" s="92"/>
      <c r="N133" s="87"/>
      <c r="O133" s="91"/>
      <c r="P133" s="90" t="s">
        <v>206</v>
      </c>
      <c r="U133" s="93"/>
    </row>
    <row r="134" s="70" customFormat="1" ht="36" customHeight="1" spans="1:21">
      <c r="A134" s="80">
        <v>139</v>
      </c>
      <c r="B134" s="87" t="s">
        <v>377</v>
      </c>
      <c r="C134" s="88" t="s">
        <v>378</v>
      </c>
      <c r="D134" s="80" t="s">
        <v>95</v>
      </c>
      <c r="E134" s="80" t="s">
        <v>83</v>
      </c>
      <c r="F134" s="80" t="s">
        <v>83</v>
      </c>
      <c r="G134" s="80" t="s">
        <v>83</v>
      </c>
      <c r="H134" s="80" t="s">
        <v>83</v>
      </c>
      <c r="I134" s="36">
        <f>111080842.82/10000</f>
        <v>11108.084282</v>
      </c>
      <c r="J134" s="36">
        <v>0</v>
      </c>
      <c r="K134" s="36">
        <f t="shared" si="5"/>
        <v>11108.084282</v>
      </c>
      <c r="L134" s="36">
        <v>55</v>
      </c>
      <c r="M134" s="40"/>
      <c r="N134" s="87"/>
      <c r="O134" s="91"/>
      <c r="P134" s="90" t="s">
        <v>206</v>
      </c>
      <c r="U134" s="93"/>
    </row>
    <row r="135" s="70" customFormat="1" ht="36" customHeight="1" spans="1:21">
      <c r="A135" s="80">
        <v>140</v>
      </c>
      <c r="B135" s="87" t="s">
        <v>379</v>
      </c>
      <c r="C135" s="88" t="s">
        <v>380</v>
      </c>
      <c r="D135" s="80" t="s">
        <v>104</v>
      </c>
      <c r="E135" s="80" t="s">
        <v>83</v>
      </c>
      <c r="F135" s="80" t="s">
        <v>83</v>
      </c>
      <c r="G135" s="80" t="s">
        <v>83</v>
      </c>
      <c r="H135" s="80" t="s">
        <v>83</v>
      </c>
      <c r="I135" s="36">
        <f>18826409.82/10000</f>
        <v>1882.640982</v>
      </c>
      <c r="J135" s="36">
        <f>1327.43/10000</f>
        <v>0.132743</v>
      </c>
      <c r="K135" s="36">
        <f t="shared" si="5"/>
        <v>1882.508239</v>
      </c>
      <c r="L135" s="36">
        <v>5</v>
      </c>
      <c r="M135" s="40" t="s">
        <v>84</v>
      </c>
      <c r="N135" s="87"/>
      <c r="O135" s="91"/>
      <c r="P135" s="90" t="s">
        <v>206</v>
      </c>
      <c r="U135" s="93"/>
    </row>
    <row r="136" s="70" customFormat="1" ht="36" customHeight="1" spans="1:21">
      <c r="A136" s="83">
        <v>141</v>
      </c>
      <c r="B136" s="84" t="s">
        <v>381</v>
      </c>
      <c r="C136" s="85" t="s">
        <v>382</v>
      </c>
      <c r="D136" s="86" t="s">
        <v>383</v>
      </c>
      <c r="E136" s="83" t="s">
        <v>83</v>
      </c>
      <c r="F136" s="83" t="s">
        <v>83</v>
      </c>
      <c r="G136" s="83" t="s">
        <v>83</v>
      </c>
      <c r="H136" s="83" t="s">
        <v>83</v>
      </c>
      <c r="I136" s="19">
        <v>51651.593128</v>
      </c>
      <c r="J136" s="19">
        <v>1142.460983</v>
      </c>
      <c r="K136" s="19">
        <f t="shared" si="5"/>
        <v>50509.132145</v>
      </c>
      <c r="L136" s="19">
        <v>100</v>
      </c>
      <c r="M136" s="21" t="s">
        <v>384</v>
      </c>
      <c r="N136" s="87"/>
      <c r="O136" s="91"/>
      <c r="P136" s="90" t="s">
        <v>85</v>
      </c>
      <c r="U136" s="93"/>
    </row>
    <row r="137" s="70" customFormat="1" ht="36" customHeight="1" spans="1:21">
      <c r="A137" s="80">
        <v>142</v>
      </c>
      <c r="B137" s="87" t="s">
        <v>385</v>
      </c>
      <c r="C137" s="88" t="s">
        <v>386</v>
      </c>
      <c r="D137" s="80" t="s">
        <v>104</v>
      </c>
      <c r="E137" s="80" t="s">
        <v>83</v>
      </c>
      <c r="F137" s="80" t="s">
        <v>83</v>
      </c>
      <c r="G137" s="80" t="s">
        <v>83</v>
      </c>
      <c r="H137" s="80" t="s">
        <v>83</v>
      </c>
      <c r="I137" s="36">
        <f>138689612.71/10000</f>
        <v>13868.961271</v>
      </c>
      <c r="J137" s="36">
        <f>6517144.46/10000</f>
        <v>651.714446</v>
      </c>
      <c r="K137" s="36">
        <f t="shared" si="5"/>
        <v>13217.246825</v>
      </c>
      <c r="L137" s="36">
        <v>65</v>
      </c>
      <c r="M137" s="40" t="s">
        <v>84</v>
      </c>
      <c r="N137" s="87"/>
      <c r="O137" s="91"/>
      <c r="P137" s="90" t="s">
        <v>206</v>
      </c>
      <c r="U137" s="93"/>
    </row>
    <row r="138" s="70" customFormat="1" ht="36" customHeight="1" spans="1:21">
      <c r="A138" s="80">
        <v>143</v>
      </c>
      <c r="B138" s="87" t="s">
        <v>387</v>
      </c>
      <c r="C138" s="88" t="s">
        <v>388</v>
      </c>
      <c r="D138" s="80" t="s">
        <v>134</v>
      </c>
      <c r="E138" s="80" t="s">
        <v>83</v>
      </c>
      <c r="F138" s="80" t="s">
        <v>83</v>
      </c>
      <c r="G138" s="80" t="s">
        <v>83</v>
      </c>
      <c r="H138" s="80" t="s">
        <v>83</v>
      </c>
      <c r="I138" s="82">
        <f>15452484.25/10000</f>
        <v>1545.248425</v>
      </c>
      <c r="J138" s="82">
        <v>0</v>
      </c>
      <c r="K138" s="36">
        <f t="shared" si="5"/>
        <v>1545.248425</v>
      </c>
      <c r="L138" s="82">
        <v>5</v>
      </c>
      <c r="M138" s="92"/>
      <c r="N138" s="87"/>
      <c r="O138" s="91"/>
      <c r="P138" s="90" t="s">
        <v>206</v>
      </c>
      <c r="U138" s="93"/>
    </row>
    <row r="139" s="70" customFormat="1" ht="36" customHeight="1" spans="1:21">
      <c r="A139" s="80">
        <v>144</v>
      </c>
      <c r="B139" s="87" t="s">
        <v>389</v>
      </c>
      <c r="C139" s="88" t="s">
        <v>390</v>
      </c>
      <c r="D139" s="80" t="s">
        <v>88</v>
      </c>
      <c r="E139" s="80" t="s">
        <v>83</v>
      </c>
      <c r="F139" s="80" t="s">
        <v>83</v>
      </c>
      <c r="G139" s="80" t="s">
        <v>83</v>
      </c>
      <c r="H139" s="80" t="s">
        <v>83</v>
      </c>
      <c r="I139" s="36">
        <f>62218220.94/10000</f>
        <v>6221.822094</v>
      </c>
      <c r="J139" s="36">
        <v>0</v>
      </c>
      <c r="K139" s="36">
        <f t="shared" si="5"/>
        <v>6221.822094</v>
      </c>
      <c r="L139" s="36">
        <v>30</v>
      </c>
      <c r="M139" s="40"/>
      <c r="N139" s="87"/>
      <c r="O139" s="91"/>
      <c r="P139" s="90" t="s">
        <v>206</v>
      </c>
      <c r="U139" s="93"/>
    </row>
    <row r="140" s="70" customFormat="1" ht="36" customHeight="1" spans="1:21">
      <c r="A140" s="80">
        <v>146</v>
      </c>
      <c r="B140" s="87" t="s">
        <v>391</v>
      </c>
      <c r="C140" s="88" t="s">
        <v>392</v>
      </c>
      <c r="D140" s="80" t="s">
        <v>82</v>
      </c>
      <c r="E140" s="80" t="s">
        <v>83</v>
      </c>
      <c r="F140" s="80" t="s">
        <v>83</v>
      </c>
      <c r="G140" s="80" t="s">
        <v>83</v>
      </c>
      <c r="H140" s="80" t="s">
        <v>83</v>
      </c>
      <c r="I140" s="36">
        <f>11324831.71/10000</f>
        <v>1132.483171</v>
      </c>
      <c r="J140" s="36">
        <v>14.08</v>
      </c>
      <c r="K140" s="36">
        <f t="shared" si="5"/>
        <v>1118.403171</v>
      </c>
      <c r="L140" s="36">
        <v>5</v>
      </c>
      <c r="M140" s="40" t="s">
        <v>84</v>
      </c>
      <c r="N140" s="87"/>
      <c r="O140" s="91"/>
      <c r="P140" s="90" t="s">
        <v>206</v>
      </c>
      <c r="U140" s="93"/>
    </row>
    <row r="141" s="70" customFormat="1" ht="36" customHeight="1" spans="1:21">
      <c r="A141" s="80">
        <v>147</v>
      </c>
      <c r="B141" s="87" t="s">
        <v>393</v>
      </c>
      <c r="C141" s="88" t="s">
        <v>394</v>
      </c>
      <c r="D141" s="80" t="s">
        <v>304</v>
      </c>
      <c r="E141" s="80" t="s">
        <v>83</v>
      </c>
      <c r="F141" s="80" t="s">
        <v>83</v>
      </c>
      <c r="G141" s="80" t="s">
        <v>83</v>
      </c>
      <c r="H141" s="80" t="s">
        <v>83</v>
      </c>
      <c r="I141" s="36">
        <f>1123842347.09/10000</f>
        <v>112384.234709</v>
      </c>
      <c r="J141" s="36">
        <f>1683243.06/10000</f>
        <v>168.324306</v>
      </c>
      <c r="K141" s="36">
        <f t="shared" si="5"/>
        <v>112215.910403</v>
      </c>
      <c r="L141" s="36">
        <v>100</v>
      </c>
      <c r="M141" s="40" t="s">
        <v>84</v>
      </c>
      <c r="N141" s="87"/>
      <c r="O141" s="91"/>
      <c r="P141" s="90" t="s">
        <v>206</v>
      </c>
      <c r="U141" s="93"/>
    </row>
    <row r="142" s="70" customFormat="1" ht="36" customHeight="1" spans="1:21">
      <c r="A142" s="80">
        <v>148</v>
      </c>
      <c r="B142" s="87" t="s">
        <v>395</v>
      </c>
      <c r="C142" s="88" t="s">
        <v>396</v>
      </c>
      <c r="D142" s="80" t="s">
        <v>140</v>
      </c>
      <c r="E142" s="80" t="s">
        <v>83</v>
      </c>
      <c r="F142" s="80" t="s">
        <v>83</v>
      </c>
      <c r="G142" s="80" t="s">
        <v>83</v>
      </c>
      <c r="H142" s="80" t="s">
        <v>83</v>
      </c>
      <c r="I142" s="36">
        <f>42016182.75/10000</f>
        <v>4201.618275</v>
      </c>
      <c r="J142" s="36">
        <v>0</v>
      </c>
      <c r="K142" s="36">
        <f t="shared" si="5"/>
        <v>4201.618275</v>
      </c>
      <c r="L142" s="36">
        <v>20</v>
      </c>
      <c r="M142" s="40"/>
      <c r="N142" s="87"/>
      <c r="O142" s="91"/>
      <c r="P142" s="90" t="s">
        <v>206</v>
      </c>
      <c r="U142" s="93"/>
    </row>
    <row r="143" s="70" customFormat="1" ht="36" customHeight="1" spans="1:21">
      <c r="A143" s="80">
        <v>149</v>
      </c>
      <c r="B143" s="87" t="s">
        <v>397</v>
      </c>
      <c r="C143" s="88" t="s">
        <v>398</v>
      </c>
      <c r="D143" s="80" t="s">
        <v>95</v>
      </c>
      <c r="E143" s="80" t="s">
        <v>83</v>
      </c>
      <c r="F143" s="80" t="s">
        <v>83</v>
      </c>
      <c r="G143" s="80" t="s">
        <v>83</v>
      </c>
      <c r="H143" s="80" t="s">
        <v>83</v>
      </c>
      <c r="I143" s="36">
        <f>39107588.67/10000</f>
        <v>3910.758867</v>
      </c>
      <c r="J143" s="36">
        <f>54660.5/10000</f>
        <v>5.46605</v>
      </c>
      <c r="K143" s="36">
        <f t="shared" si="5"/>
        <v>3905.292817</v>
      </c>
      <c r="L143" s="36">
        <v>15</v>
      </c>
      <c r="M143" s="40" t="s">
        <v>84</v>
      </c>
      <c r="N143" s="87"/>
      <c r="O143" s="91"/>
      <c r="P143" s="90" t="s">
        <v>206</v>
      </c>
      <c r="U143" s="93"/>
    </row>
    <row r="144" s="70" customFormat="1" ht="36" customHeight="1" spans="1:21">
      <c r="A144" s="80">
        <v>150</v>
      </c>
      <c r="B144" s="87" t="s">
        <v>399</v>
      </c>
      <c r="C144" s="88" t="s">
        <v>400</v>
      </c>
      <c r="D144" s="80" t="s">
        <v>95</v>
      </c>
      <c r="E144" s="80" t="s">
        <v>83</v>
      </c>
      <c r="F144" s="80" t="s">
        <v>83</v>
      </c>
      <c r="G144" s="80" t="s">
        <v>83</v>
      </c>
      <c r="H144" s="80" t="s">
        <v>83</v>
      </c>
      <c r="I144" s="36">
        <f>13371678.91/10000</f>
        <v>1337.167891</v>
      </c>
      <c r="J144" s="36">
        <v>0</v>
      </c>
      <c r="K144" s="36">
        <f t="shared" si="5"/>
        <v>1337.167891</v>
      </c>
      <c r="L144" s="36">
        <v>5</v>
      </c>
      <c r="M144" s="40"/>
      <c r="N144" s="87"/>
      <c r="O144" s="91"/>
      <c r="P144" s="90" t="s">
        <v>206</v>
      </c>
      <c r="U144" s="93"/>
    </row>
    <row r="145" s="70" customFormat="1" ht="36" customHeight="1" spans="1:21">
      <c r="A145" s="80">
        <v>151</v>
      </c>
      <c r="B145" s="87" t="s">
        <v>401</v>
      </c>
      <c r="C145" s="88" t="s">
        <v>402</v>
      </c>
      <c r="D145" s="80" t="s">
        <v>304</v>
      </c>
      <c r="E145" s="80" t="s">
        <v>83</v>
      </c>
      <c r="F145" s="80" t="s">
        <v>83</v>
      </c>
      <c r="G145" s="80" t="s">
        <v>83</v>
      </c>
      <c r="H145" s="80" t="s">
        <v>83</v>
      </c>
      <c r="I145" s="82">
        <f>21515366.09/10000</f>
        <v>2151.536609</v>
      </c>
      <c r="J145" s="82">
        <v>0</v>
      </c>
      <c r="K145" s="36">
        <f t="shared" si="5"/>
        <v>2151.536609</v>
      </c>
      <c r="L145" s="82">
        <v>10</v>
      </c>
      <c r="M145" s="92"/>
      <c r="N145" s="87"/>
      <c r="O145" s="91"/>
      <c r="P145" s="90" t="s">
        <v>206</v>
      </c>
      <c r="U145" s="93"/>
    </row>
    <row r="146" s="70" customFormat="1" ht="36" customHeight="1" spans="1:21">
      <c r="A146" s="80">
        <v>152</v>
      </c>
      <c r="B146" s="87" t="s">
        <v>403</v>
      </c>
      <c r="C146" s="88" t="s">
        <v>404</v>
      </c>
      <c r="D146" s="80" t="s">
        <v>95</v>
      </c>
      <c r="E146" s="80" t="s">
        <v>83</v>
      </c>
      <c r="F146" s="80" t="s">
        <v>83</v>
      </c>
      <c r="G146" s="80" t="s">
        <v>83</v>
      </c>
      <c r="H146" s="80" t="s">
        <v>83</v>
      </c>
      <c r="I146" s="82">
        <f>17630455.2/10000</f>
        <v>1763.04552</v>
      </c>
      <c r="J146" s="82">
        <v>0</v>
      </c>
      <c r="K146" s="36">
        <f t="shared" si="5"/>
        <v>1763.04552</v>
      </c>
      <c r="L146" s="82">
        <v>5</v>
      </c>
      <c r="M146" s="92"/>
      <c r="N146" s="87"/>
      <c r="O146" s="91"/>
      <c r="P146" s="90" t="s">
        <v>206</v>
      </c>
      <c r="U146" s="93"/>
    </row>
    <row r="147" s="70" customFormat="1" ht="36" customHeight="1" spans="1:21">
      <c r="A147" s="80">
        <v>154</v>
      </c>
      <c r="B147" s="87" t="s">
        <v>405</v>
      </c>
      <c r="C147" s="88" t="s">
        <v>406</v>
      </c>
      <c r="D147" s="80" t="s">
        <v>104</v>
      </c>
      <c r="E147" s="80" t="s">
        <v>83</v>
      </c>
      <c r="F147" s="80" t="s">
        <v>83</v>
      </c>
      <c r="G147" s="80" t="s">
        <v>83</v>
      </c>
      <c r="H147" s="80" t="s">
        <v>83</v>
      </c>
      <c r="I147" s="82">
        <f>11690622.42/10000</f>
        <v>1169.062242</v>
      </c>
      <c r="J147" s="82">
        <v>0</v>
      </c>
      <c r="K147" s="36">
        <f t="shared" si="5"/>
        <v>1169.062242</v>
      </c>
      <c r="L147" s="82">
        <v>5</v>
      </c>
      <c r="M147" s="92"/>
      <c r="N147" s="87"/>
      <c r="O147" s="91"/>
      <c r="P147" s="90" t="s">
        <v>206</v>
      </c>
      <c r="U147" s="93"/>
    </row>
    <row r="148" s="70" customFormat="1" ht="36" customHeight="1" spans="1:21">
      <c r="A148" s="100">
        <v>156</v>
      </c>
      <c r="B148" s="101" t="s">
        <v>407</v>
      </c>
      <c r="C148" s="81" t="s">
        <v>408</v>
      </c>
      <c r="D148" s="81" t="s">
        <v>104</v>
      </c>
      <c r="E148" s="83" t="s">
        <v>83</v>
      </c>
      <c r="F148" s="83" t="s">
        <v>83</v>
      </c>
      <c r="G148" s="83" t="s">
        <v>83</v>
      </c>
      <c r="H148" s="83" t="s">
        <v>83</v>
      </c>
      <c r="I148" s="82">
        <v>1851.6</v>
      </c>
      <c r="J148" s="82">
        <v>0</v>
      </c>
      <c r="K148" s="82">
        <f t="shared" si="5"/>
        <v>1851.6</v>
      </c>
      <c r="L148" s="82">
        <v>5</v>
      </c>
      <c r="M148" s="103"/>
      <c r="N148" s="80"/>
      <c r="O148" s="89"/>
      <c r="P148" s="90" t="s">
        <v>409</v>
      </c>
      <c r="U148" s="93"/>
    </row>
    <row r="149" s="70" customFormat="1" ht="36" customHeight="1" spans="1:21">
      <c r="A149" s="83">
        <v>158</v>
      </c>
      <c r="B149" s="84" t="s">
        <v>410</v>
      </c>
      <c r="C149" s="88" t="s">
        <v>411</v>
      </c>
      <c r="D149" s="100" t="s">
        <v>197</v>
      </c>
      <c r="E149" s="83" t="s">
        <v>83</v>
      </c>
      <c r="F149" s="83" t="s">
        <v>83</v>
      </c>
      <c r="G149" s="83" t="s">
        <v>83</v>
      </c>
      <c r="H149" s="83" t="s">
        <v>83</v>
      </c>
      <c r="I149" s="82">
        <v>2876.83</v>
      </c>
      <c r="J149" s="82">
        <v>48.21</v>
      </c>
      <c r="K149" s="82">
        <f t="shared" si="5"/>
        <v>2828.62</v>
      </c>
      <c r="L149" s="82">
        <v>10</v>
      </c>
      <c r="M149" s="21" t="s">
        <v>412</v>
      </c>
      <c r="N149" s="87"/>
      <c r="O149" s="91"/>
      <c r="P149" s="90" t="s">
        <v>409</v>
      </c>
      <c r="U149" s="93"/>
    </row>
    <row r="150" s="70" customFormat="1" ht="36" customHeight="1" spans="1:21">
      <c r="A150" s="83">
        <v>159</v>
      </c>
      <c r="B150" s="84" t="s">
        <v>413</v>
      </c>
      <c r="C150" s="88" t="s">
        <v>414</v>
      </c>
      <c r="D150" s="80" t="s">
        <v>82</v>
      </c>
      <c r="E150" s="83" t="s">
        <v>83</v>
      </c>
      <c r="F150" s="83" t="s">
        <v>83</v>
      </c>
      <c r="G150" s="83" t="s">
        <v>83</v>
      </c>
      <c r="H150" s="83" t="s">
        <v>83</v>
      </c>
      <c r="I150" s="82">
        <v>2700.96</v>
      </c>
      <c r="J150" s="82">
        <v>37.16</v>
      </c>
      <c r="K150" s="82">
        <f t="shared" ref="K150:K193" si="6">I150-J150</f>
        <v>2663.8</v>
      </c>
      <c r="L150" s="82">
        <f>(50000*2)/10000</f>
        <v>10</v>
      </c>
      <c r="M150" s="21" t="s">
        <v>313</v>
      </c>
      <c r="N150" s="87"/>
      <c r="O150" s="91"/>
      <c r="P150" s="90" t="s">
        <v>409</v>
      </c>
      <c r="U150" s="93"/>
    </row>
    <row r="151" s="70" customFormat="1" ht="36" customHeight="1" spans="1:21">
      <c r="A151" s="83">
        <v>162</v>
      </c>
      <c r="B151" s="84" t="s">
        <v>415</v>
      </c>
      <c r="C151" s="88" t="s">
        <v>416</v>
      </c>
      <c r="D151" s="80" t="s">
        <v>134</v>
      </c>
      <c r="E151" s="83" t="s">
        <v>83</v>
      </c>
      <c r="F151" s="83" t="s">
        <v>83</v>
      </c>
      <c r="G151" s="83" t="s">
        <v>83</v>
      </c>
      <c r="H151" s="83" t="s">
        <v>83</v>
      </c>
      <c r="I151" s="82">
        <v>2728.65</v>
      </c>
      <c r="J151" s="82">
        <v>0</v>
      </c>
      <c r="K151" s="82">
        <f t="shared" si="6"/>
        <v>2728.65</v>
      </c>
      <c r="L151" s="82">
        <v>10</v>
      </c>
      <c r="M151" s="21"/>
      <c r="N151" s="87"/>
      <c r="O151" s="91"/>
      <c r="P151" s="90" t="s">
        <v>409</v>
      </c>
      <c r="U151" s="93"/>
    </row>
    <row r="152" s="70" customFormat="1" ht="36" customHeight="1" spans="1:21">
      <c r="A152" s="83">
        <v>163</v>
      </c>
      <c r="B152" s="84" t="s">
        <v>417</v>
      </c>
      <c r="C152" s="85" t="s">
        <v>418</v>
      </c>
      <c r="D152" s="86" t="s">
        <v>82</v>
      </c>
      <c r="E152" s="83" t="s">
        <v>83</v>
      </c>
      <c r="F152" s="83" t="s">
        <v>83</v>
      </c>
      <c r="G152" s="83" t="s">
        <v>83</v>
      </c>
      <c r="H152" s="83" t="s">
        <v>83</v>
      </c>
      <c r="I152" s="19">
        <v>1178.098735</v>
      </c>
      <c r="J152" s="19">
        <v>0</v>
      </c>
      <c r="K152" s="19">
        <f t="shared" si="6"/>
        <v>1178.098735</v>
      </c>
      <c r="L152" s="19">
        <f>INT(K152/1000)*5</f>
        <v>5</v>
      </c>
      <c r="M152" s="21"/>
      <c r="N152" s="87"/>
      <c r="O152" s="91"/>
      <c r="P152" s="90" t="s">
        <v>85</v>
      </c>
      <c r="U152" s="93"/>
    </row>
    <row r="153" s="70" customFormat="1" ht="36" customHeight="1" spans="1:21">
      <c r="A153" s="83">
        <v>164</v>
      </c>
      <c r="B153" s="84" t="s">
        <v>419</v>
      </c>
      <c r="C153" s="88" t="s">
        <v>420</v>
      </c>
      <c r="D153" s="80" t="s">
        <v>82</v>
      </c>
      <c r="E153" s="83" t="s">
        <v>83</v>
      </c>
      <c r="F153" s="83" t="s">
        <v>83</v>
      </c>
      <c r="G153" s="83" t="s">
        <v>83</v>
      </c>
      <c r="H153" s="83" t="s">
        <v>83</v>
      </c>
      <c r="I153" s="82">
        <v>13274.31</v>
      </c>
      <c r="J153" s="82">
        <v>0</v>
      </c>
      <c r="K153" s="82">
        <f t="shared" si="6"/>
        <v>13274.31</v>
      </c>
      <c r="L153" s="82">
        <v>65</v>
      </c>
      <c r="M153" s="21"/>
      <c r="N153" s="87"/>
      <c r="O153" s="91"/>
      <c r="P153" s="90" t="s">
        <v>409</v>
      </c>
      <c r="U153" s="93"/>
    </row>
    <row r="154" s="70" customFormat="1" ht="36" customHeight="1" spans="1:21">
      <c r="A154" s="83">
        <v>165</v>
      </c>
      <c r="B154" s="84" t="s">
        <v>421</v>
      </c>
      <c r="C154" s="88" t="s">
        <v>422</v>
      </c>
      <c r="D154" s="80" t="s">
        <v>82</v>
      </c>
      <c r="E154" s="83" t="s">
        <v>83</v>
      </c>
      <c r="F154" s="83" t="s">
        <v>83</v>
      </c>
      <c r="G154" s="83" t="s">
        <v>83</v>
      </c>
      <c r="H154" s="83" t="s">
        <v>83</v>
      </c>
      <c r="I154" s="82">
        <v>4317.14</v>
      </c>
      <c r="J154" s="82">
        <v>4.76</v>
      </c>
      <c r="K154" s="82">
        <f t="shared" si="6"/>
        <v>4312.38</v>
      </c>
      <c r="L154" s="82">
        <f>(50000*4)/10000</f>
        <v>20</v>
      </c>
      <c r="M154" s="21" t="s">
        <v>423</v>
      </c>
      <c r="N154" s="87"/>
      <c r="O154" s="91"/>
      <c r="P154" s="90" t="s">
        <v>409</v>
      </c>
      <c r="U154" s="93"/>
    </row>
    <row r="155" s="70" customFormat="1" ht="36" customHeight="1" spans="1:21">
      <c r="A155" s="83">
        <v>166</v>
      </c>
      <c r="B155" s="84" t="s">
        <v>424</v>
      </c>
      <c r="C155" s="88" t="s">
        <v>425</v>
      </c>
      <c r="D155" s="100" t="s">
        <v>134</v>
      </c>
      <c r="E155" s="83" t="s">
        <v>83</v>
      </c>
      <c r="F155" s="83" t="s">
        <v>83</v>
      </c>
      <c r="G155" s="83" t="s">
        <v>83</v>
      </c>
      <c r="H155" s="83" t="s">
        <v>83</v>
      </c>
      <c r="I155" s="82">
        <v>1611.44</v>
      </c>
      <c r="J155" s="82">
        <v>0</v>
      </c>
      <c r="K155" s="82">
        <f t="shared" si="6"/>
        <v>1611.44</v>
      </c>
      <c r="L155" s="82">
        <v>5</v>
      </c>
      <c r="M155" s="21"/>
      <c r="N155" s="87"/>
      <c r="O155" s="91"/>
      <c r="P155" s="90" t="s">
        <v>409</v>
      </c>
      <c r="U155" s="93"/>
    </row>
    <row r="156" s="70" customFormat="1" ht="36" customHeight="1" spans="1:21">
      <c r="A156" s="83">
        <v>167</v>
      </c>
      <c r="B156" s="84" t="s">
        <v>426</v>
      </c>
      <c r="C156" s="88" t="s">
        <v>427</v>
      </c>
      <c r="D156" s="80" t="s">
        <v>82</v>
      </c>
      <c r="E156" s="83" t="s">
        <v>83</v>
      </c>
      <c r="F156" s="83" t="s">
        <v>83</v>
      </c>
      <c r="G156" s="83" t="s">
        <v>83</v>
      </c>
      <c r="H156" s="83" t="s">
        <v>83</v>
      </c>
      <c r="I156" s="82">
        <v>1131.06</v>
      </c>
      <c r="J156" s="82">
        <v>0</v>
      </c>
      <c r="K156" s="82">
        <f t="shared" si="6"/>
        <v>1131.06</v>
      </c>
      <c r="L156" s="82">
        <v>5</v>
      </c>
      <c r="M156" s="21"/>
      <c r="N156" s="87"/>
      <c r="O156" s="91"/>
      <c r="P156" s="90" t="s">
        <v>409</v>
      </c>
      <c r="U156" s="93"/>
    </row>
    <row r="157" s="70" customFormat="1" ht="36" customHeight="1" spans="1:21">
      <c r="A157" s="83">
        <v>168</v>
      </c>
      <c r="B157" s="84" t="s">
        <v>428</v>
      </c>
      <c r="C157" s="88" t="s">
        <v>429</v>
      </c>
      <c r="D157" s="100" t="s">
        <v>82</v>
      </c>
      <c r="E157" s="83" t="s">
        <v>83</v>
      </c>
      <c r="F157" s="83" t="s">
        <v>83</v>
      </c>
      <c r="G157" s="83" t="s">
        <v>83</v>
      </c>
      <c r="H157" s="83" t="s">
        <v>83</v>
      </c>
      <c r="I157" s="82">
        <v>1626.45</v>
      </c>
      <c r="J157" s="82">
        <v>3.62</v>
      </c>
      <c r="K157" s="82">
        <f t="shared" si="6"/>
        <v>1622.83</v>
      </c>
      <c r="L157" s="82">
        <v>5</v>
      </c>
      <c r="M157" s="21" t="s">
        <v>430</v>
      </c>
      <c r="N157" s="87"/>
      <c r="O157" s="91"/>
      <c r="P157" s="90" t="s">
        <v>409</v>
      </c>
      <c r="U157" s="93"/>
    </row>
    <row r="158" s="70" customFormat="1" ht="36" customHeight="1" spans="1:21">
      <c r="A158" s="83">
        <v>170</v>
      </c>
      <c r="B158" s="84" t="s">
        <v>431</v>
      </c>
      <c r="C158" s="88" t="s">
        <v>432</v>
      </c>
      <c r="D158" s="100" t="s">
        <v>140</v>
      </c>
      <c r="E158" s="83" t="s">
        <v>83</v>
      </c>
      <c r="F158" s="83" t="s">
        <v>83</v>
      </c>
      <c r="G158" s="83" t="s">
        <v>83</v>
      </c>
      <c r="H158" s="83" t="s">
        <v>83</v>
      </c>
      <c r="I158" s="82">
        <v>4505.54</v>
      </c>
      <c r="J158" s="82">
        <v>0</v>
      </c>
      <c r="K158" s="82">
        <f t="shared" si="6"/>
        <v>4505.54</v>
      </c>
      <c r="L158" s="82">
        <v>20</v>
      </c>
      <c r="M158" s="21"/>
      <c r="N158" s="87"/>
      <c r="O158" s="91"/>
      <c r="P158" s="90" t="s">
        <v>409</v>
      </c>
      <c r="U158" s="93"/>
    </row>
    <row r="159" s="70" customFormat="1" ht="36" customHeight="1" spans="1:21">
      <c r="A159" s="83">
        <v>171</v>
      </c>
      <c r="B159" s="84" t="s">
        <v>54</v>
      </c>
      <c r="C159" s="88" t="s">
        <v>55</v>
      </c>
      <c r="D159" s="100" t="s">
        <v>95</v>
      </c>
      <c r="E159" s="83" t="s">
        <v>83</v>
      </c>
      <c r="F159" s="83" t="s">
        <v>83</v>
      </c>
      <c r="G159" s="83" t="s">
        <v>83</v>
      </c>
      <c r="H159" s="83" t="s">
        <v>83</v>
      </c>
      <c r="I159" s="82">
        <v>1017.11</v>
      </c>
      <c r="J159" s="82">
        <v>102.54</v>
      </c>
      <c r="K159" s="82">
        <f t="shared" si="6"/>
        <v>914.57</v>
      </c>
      <c r="L159" s="82">
        <v>0</v>
      </c>
      <c r="M159" s="21" t="s">
        <v>433</v>
      </c>
      <c r="N159" s="87"/>
      <c r="O159" s="91"/>
      <c r="P159" s="90" t="s">
        <v>409</v>
      </c>
      <c r="U159" s="93"/>
    </row>
    <row r="160" s="70" customFormat="1" ht="36" customHeight="1" spans="1:21">
      <c r="A160" s="83">
        <v>172</v>
      </c>
      <c r="B160" s="84" t="s">
        <v>434</v>
      </c>
      <c r="C160" s="88" t="s">
        <v>435</v>
      </c>
      <c r="D160" s="100" t="s">
        <v>134</v>
      </c>
      <c r="E160" s="83" t="s">
        <v>83</v>
      </c>
      <c r="F160" s="83" t="s">
        <v>83</v>
      </c>
      <c r="G160" s="83" t="s">
        <v>83</v>
      </c>
      <c r="H160" s="83" t="s">
        <v>83</v>
      </c>
      <c r="I160" s="82">
        <v>1217.19</v>
      </c>
      <c r="J160" s="82">
        <v>0</v>
      </c>
      <c r="K160" s="82">
        <f t="shared" si="6"/>
        <v>1217.19</v>
      </c>
      <c r="L160" s="82">
        <v>5</v>
      </c>
      <c r="M160" s="21"/>
      <c r="N160" s="87"/>
      <c r="O160" s="91"/>
      <c r="P160" s="90" t="s">
        <v>409</v>
      </c>
      <c r="U160" s="93"/>
    </row>
    <row r="161" s="70" customFormat="1" ht="36" customHeight="1" spans="1:21">
      <c r="A161" s="83">
        <v>174</v>
      </c>
      <c r="B161" s="84" t="s">
        <v>436</v>
      </c>
      <c r="C161" s="88" t="s">
        <v>437</v>
      </c>
      <c r="D161" s="100" t="s">
        <v>140</v>
      </c>
      <c r="E161" s="83" t="s">
        <v>83</v>
      </c>
      <c r="F161" s="83" t="s">
        <v>83</v>
      </c>
      <c r="G161" s="83" t="s">
        <v>83</v>
      </c>
      <c r="H161" s="83" t="s">
        <v>83</v>
      </c>
      <c r="I161" s="82">
        <v>3499.4</v>
      </c>
      <c r="J161" s="82">
        <v>59.84</v>
      </c>
      <c r="K161" s="82">
        <f t="shared" si="6"/>
        <v>3439.56</v>
      </c>
      <c r="L161" s="82">
        <v>15</v>
      </c>
      <c r="M161" s="21" t="s">
        <v>438</v>
      </c>
      <c r="N161" s="87"/>
      <c r="O161" s="91"/>
      <c r="P161" s="90" t="s">
        <v>409</v>
      </c>
      <c r="U161" s="93"/>
    </row>
    <row r="162" s="70" customFormat="1" ht="36" customHeight="1" spans="1:21">
      <c r="A162" s="83">
        <v>176</v>
      </c>
      <c r="B162" s="84" t="s">
        <v>439</v>
      </c>
      <c r="C162" s="85" t="s">
        <v>440</v>
      </c>
      <c r="D162" s="86" t="s">
        <v>95</v>
      </c>
      <c r="E162" s="83" t="s">
        <v>83</v>
      </c>
      <c r="F162" s="83" t="s">
        <v>83</v>
      </c>
      <c r="G162" s="83" t="s">
        <v>83</v>
      </c>
      <c r="H162" s="83" t="s">
        <v>83</v>
      </c>
      <c r="I162" s="19">
        <v>3136.331597</v>
      </c>
      <c r="J162" s="19">
        <v>25.136637</v>
      </c>
      <c r="K162" s="19">
        <f t="shared" si="6"/>
        <v>3111.19496</v>
      </c>
      <c r="L162" s="19">
        <f>INT(K162/1000)*5</f>
        <v>15</v>
      </c>
      <c r="M162" s="21" t="s">
        <v>441</v>
      </c>
      <c r="N162" s="87"/>
      <c r="O162" s="91"/>
      <c r="P162" s="90" t="s">
        <v>85</v>
      </c>
      <c r="U162" s="93"/>
    </row>
    <row r="163" s="70" customFormat="1" ht="36" customHeight="1" spans="1:21">
      <c r="A163" s="83">
        <v>177</v>
      </c>
      <c r="B163" s="84" t="s">
        <v>442</v>
      </c>
      <c r="C163" s="88" t="s">
        <v>443</v>
      </c>
      <c r="D163" s="100" t="s">
        <v>104</v>
      </c>
      <c r="E163" s="83" t="s">
        <v>83</v>
      </c>
      <c r="F163" s="83" t="s">
        <v>83</v>
      </c>
      <c r="G163" s="83" t="s">
        <v>83</v>
      </c>
      <c r="H163" s="83" t="s">
        <v>83</v>
      </c>
      <c r="I163" s="82">
        <v>8905.61</v>
      </c>
      <c r="J163" s="82">
        <v>0.93</v>
      </c>
      <c r="K163" s="82">
        <f t="shared" si="6"/>
        <v>8904.68</v>
      </c>
      <c r="L163" s="82">
        <v>40</v>
      </c>
      <c r="M163" s="21" t="s">
        <v>444</v>
      </c>
      <c r="N163" s="87"/>
      <c r="O163" s="91"/>
      <c r="P163" s="90" t="s">
        <v>409</v>
      </c>
      <c r="U163" s="93"/>
    </row>
    <row r="164" s="70" customFormat="1" ht="36" customHeight="1" spans="1:21">
      <c r="A164" s="83">
        <v>180</v>
      </c>
      <c r="B164" s="84" t="s">
        <v>445</v>
      </c>
      <c r="C164" s="88" t="s">
        <v>446</v>
      </c>
      <c r="D164" s="100" t="s">
        <v>82</v>
      </c>
      <c r="E164" s="83" t="s">
        <v>83</v>
      </c>
      <c r="F164" s="83" t="s">
        <v>83</v>
      </c>
      <c r="G164" s="83" t="s">
        <v>83</v>
      </c>
      <c r="H164" s="83" t="s">
        <v>83</v>
      </c>
      <c r="I164" s="82">
        <v>1588.21</v>
      </c>
      <c r="J164" s="82">
        <v>0</v>
      </c>
      <c r="K164" s="82">
        <f t="shared" si="6"/>
        <v>1588.21</v>
      </c>
      <c r="L164" s="82">
        <v>5</v>
      </c>
      <c r="M164" s="21"/>
      <c r="N164" s="87"/>
      <c r="O164" s="91"/>
      <c r="P164" s="90" t="s">
        <v>409</v>
      </c>
      <c r="U164" s="93"/>
    </row>
    <row r="165" s="70" customFormat="1" ht="36" customHeight="1" spans="1:21">
      <c r="A165" s="83">
        <v>181</v>
      </c>
      <c r="B165" s="84" t="s">
        <v>447</v>
      </c>
      <c r="C165" s="88" t="s">
        <v>448</v>
      </c>
      <c r="D165" s="100" t="s">
        <v>134</v>
      </c>
      <c r="E165" s="83" t="s">
        <v>83</v>
      </c>
      <c r="F165" s="83" t="s">
        <v>83</v>
      </c>
      <c r="G165" s="83" t="s">
        <v>83</v>
      </c>
      <c r="H165" s="83" t="s">
        <v>83</v>
      </c>
      <c r="I165" s="82">
        <v>1591.28</v>
      </c>
      <c r="J165" s="82">
        <v>23.59</v>
      </c>
      <c r="K165" s="82">
        <f t="shared" si="6"/>
        <v>1567.69</v>
      </c>
      <c r="L165" s="82">
        <v>5</v>
      </c>
      <c r="M165" s="21" t="s">
        <v>449</v>
      </c>
      <c r="N165" s="87"/>
      <c r="O165" s="91"/>
      <c r="P165" s="90" t="s">
        <v>409</v>
      </c>
      <c r="U165" s="93"/>
    </row>
    <row r="166" s="70" customFormat="1" ht="36" customHeight="1" spans="1:21">
      <c r="A166" s="80">
        <v>182</v>
      </c>
      <c r="B166" s="87" t="s">
        <v>450</v>
      </c>
      <c r="C166" s="88" t="s">
        <v>451</v>
      </c>
      <c r="D166" s="80" t="s">
        <v>95</v>
      </c>
      <c r="E166" s="80" t="s">
        <v>83</v>
      </c>
      <c r="F166" s="80" t="s">
        <v>83</v>
      </c>
      <c r="G166" s="80" t="s">
        <v>83</v>
      </c>
      <c r="H166" s="80" t="s">
        <v>83</v>
      </c>
      <c r="I166" s="82">
        <f>12604091/10000</f>
        <v>1260.4091</v>
      </c>
      <c r="J166" s="82">
        <f>6037.85/10000</f>
        <v>0.603785</v>
      </c>
      <c r="K166" s="36">
        <f t="shared" si="6"/>
        <v>1259.805315</v>
      </c>
      <c r="L166" s="82">
        <v>5</v>
      </c>
      <c r="M166" s="40" t="s">
        <v>84</v>
      </c>
      <c r="N166" s="87"/>
      <c r="O166" s="91"/>
      <c r="P166" s="90" t="s">
        <v>206</v>
      </c>
      <c r="U166" s="93"/>
    </row>
    <row r="167" s="70" customFormat="1" ht="36" customHeight="1" spans="1:21">
      <c r="A167" s="83">
        <v>183</v>
      </c>
      <c r="B167" s="84" t="s">
        <v>452</v>
      </c>
      <c r="C167" s="88" t="s">
        <v>453</v>
      </c>
      <c r="D167" s="100" t="s">
        <v>454</v>
      </c>
      <c r="E167" s="83" t="s">
        <v>83</v>
      </c>
      <c r="F167" s="83" t="s">
        <v>83</v>
      </c>
      <c r="G167" s="83" t="s">
        <v>83</v>
      </c>
      <c r="H167" s="83" t="s">
        <v>83</v>
      </c>
      <c r="I167" s="82">
        <v>2411.11</v>
      </c>
      <c r="J167" s="82">
        <v>0</v>
      </c>
      <c r="K167" s="82">
        <f t="shared" si="6"/>
        <v>2411.11</v>
      </c>
      <c r="L167" s="82">
        <v>10</v>
      </c>
      <c r="M167" s="21"/>
      <c r="N167" s="87"/>
      <c r="O167" s="91"/>
      <c r="P167" s="90" t="s">
        <v>409</v>
      </c>
      <c r="U167" s="93"/>
    </row>
    <row r="168" s="70" customFormat="1" ht="36" customHeight="1" spans="1:21">
      <c r="A168" s="83">
        <v>184</v>
      </c>
      <c r="B168" s="84" t="s">
        <v>455</v>
      </c>
      <c r="C168" s="88" t="s">
        <v>456</v>
      </c>
      <c r="D168" s="100" t="s">
        <v>134</v>
      </c>
      <c r="E168" s="83" t="s">
        <v>83</v>
      </c>
      <c r="F168" s="83" t="s">
        <v>83</v>
      </c>
      <c r="G168" s="83" t="s">
        <v>83</v>
      </c>
      <c r="H168" s="83" t="s">
        <v>83</v>
      </c>
      <c r="I168" s="82">
        <v>2198.19</v>
      </c>
      <c r="J168" s="82">
        <v>0</v>
      </c>
      <c r="K168" s="82">
        <f t="shared" si="6"/>
        <v>2198.19</v>
      </c>
      <c r="L168" s="82">
        <v>10</v>
      </c>
      <c r="M168" s="21"/>
      <c r="N168" s="87"/>
      <c r="O168" s="91"/>
      <c r="P168" s="90" t="s">
        <v>409</v>
      </c>
      <c r="U168" s="93"/>
    </row>
    <row r="169" s="70" customFormat="1" ht="36" customHeight="1" spans="1:21">
      <c r="A169" s="80">
        <v>185</v>
      </c>
      <c r="B169" s="84" t="s">
        <v>457</v>
      </c>
      <c r="C169" s="101" t="s">
        <v>458</v>
      </c>
      <c r="D169" s="100" t="s">
        <v>82</v>
      </c>
      <c r="E169" s="83" t="s">
        <v>83</v>
      </c>
      <c r="F169" s="83" t="s">
        <v>83</v>
      </c>
      <c r="G169" s="83" t="s">
        <v>83</v>
      </c>
      <c r="H169" s="83" t="s">
        <v>83</v>
      </c>
      <c r="I169" s="82">
        <v>120741.58</v>
      </c>
      <c r="J169" s="82">
        <v>0</v>
      </c>
      <c r="K169" s="82">
        <f t="shared" si="6"/>
        <v>120741.58</v>
      </c>
      <c r="L169" s="82">
        <v>100</v>
      </c>
      <c r="M169" s="92"/>
      <c r="N169" s="87"/>
      <c r="O169" s="91"/>
      <c r="P169" s="90" t="s">
        <v>409</v>
      </c>
      <c r="U169" s="93"/>
    </row>
    <row r="170" s="70" customFormat="1" ht="36" customHeight="1" spans="1:21">
      <c r="A170" s="80">
        <v>186</v>
      </c>
      <c r="B170" s="84" t="s">
        <v>459</v>
      </c>
      <c r="C170" s="101" t="s">
        <v>460</v>
      </c>
      <c r="D170" s="100" t="s">
        <v>95</v>
      </c>
      <c r="E170" s="83" t="s">
        <v>83</v>
      </c>
      <c r="F170" s="83" t="s">
        <v>83</v>
      </c>
      <c r="G170" s="83" t="s">
        <v>83</v>
      </c>
      <c r="H170" s="83" t="s">
        <v>83</v>
      </c>
      <c r="I170" s="82">
        <v>2771.26</v>
      </c>
      <c r="J170" s="82">
        <v>0</v>
      </c>
      <c r="K170" s="82">
        <f t="shared" si="6"/>
        <v>2771.26</v>
      </c>
      <c r="L170" s="82">
        <v>10</v>
      </c>
      <c r="M170" s="92"/>
      <c r="N170" s="87"/>
      <c r="O170" s="91"/>
      <c r="P170" s="90" t="s">
        <v>409</v>
      </c>
      <c r="U170" s="93"/>
    </row>
    <row r="171" s="70" customFormat="1" ht="36" customHeight="1" spans="1:21">
      <c r="A171" s="83">
        <v>187</v>
      </c>
      <c r="B171" s="84" t="s">
        <v>461</v>
      </c>
      <c r="C171" s="85" t="s">
        <v>462</v>
      </c>
      <c r="D171" s="83" t="s">
        <v>95</v>
      </c>
      <c r="E171" s="83" t="s">
        <v>83</v>
      </c>
      <c r="F171" s="83" t="s">
        <v>83</v>
      </c>
      <c r="G171" s="83" t="s">
        <v>83</v>
      </c>
      <c r="H171" s="83" t="s">
        <v>83</v>
      </c>
      <c r="I171" s="19">
        <v>1288.12</v>
      </c>
      <c r="J171" s="19">
        <v>0</v>
      </c>
      <c r="K171" s="19">
        <f t="shared" si="6"/>
        <v>1288.12</v>
      </c>
      <c r="L171" s="19">
        <v>5</v>
      </c>
      <c r="M171" s="21"/>
      <c r="N171" s="87"/>
      <c r="O171" s="91"/>
      <c r="P171" s="90" t="s">
        <v>463</v>
      </c>
      <c r="U171" s="93"/>
    </row>
    <row r="172" s="70" customFormat="1" ht="36" customHeight="1" spans="1:21">
      <c r="A172" s="83">
        <v>188</v>
      </c>
      <c r="B172" s="84" t="s">
        <v>464</v>
      </c>
      <c r="C172" s="85" t="s">
        <v>465</v>
      </c>
      <c r="D172" s="83" t="s">
        <v>88</v>
      </c>
      <c r="E172" s="83" t="s">
        <v>83</v>
      </c>
      <c r="F172" s="83" t="s">
        <v>83</v>
      </c>
      <c r="G172" s="83" t="s">
        <v>83</v>
      </c>
      <c r="H172" s="83" t="s">
        <v>83</v>
      </c>
      <c r="I172" s="19">
        <v>1018.22</v>
      </c>
      <c r="J172" s="19">
        <v>0.96</v>
      </c>
      <c r="K172" s="19">
        <f t="shared" si="6"/>
        <v>1017.26</v>
      </c>
      <c r="L172" s="19">
        <v>5</v>
      </c>
      <c r="M172" s="21" t="s">
        <v>466</v>
      </c>
      <c r="N172" s="87"/>
      <c r="O172" s="91"/>
      <c r="P172" s="90" t="s">
        <v>463</v>
      </c>
      <c r="U172" s="93"/>
    </row>
    <row r="173" s="70" customFormat="1" ht="36" customHeight="1" spans="1:21">
      <c r="A173" s="80">
        <v>189</v>
      </c>
      <c r="B173" s="87" t="s">
        <v>467</v>
      </c>
      <c r="C173" s="88" t="s">
        <v>468</v>
      </c>
      <c r="D173" s="80" t="s">
        <v>383</v>
      </c>
      <c r="E173" s="80" t="s">
        <v>83</v>
      </c>
      <c r="F173" s="80" t="s">
        <v>83</v>
      </c>
      <c r="G173" s="80" t="s">
        <v>83</v>
      </c>
      <c r="H173" s="80" t="s">
        <v>83</v>
      </c>
      <c r="I173" s="82">
        <f>25871253.31/10000</f>
        <v>2587.125331</v>
      </c>
      <c r="J173" s="82">
        <v>0</v>
      </c>
      <c r="K173" s="36">
        <f t="shared" si="6"/>
        <v>2587.125331</v>
      </c>
      <c r="L173" s="82">
        <v>10</v>
      </c>
      <c r="M173" s="92"/>
      <c r="N173" s="87"/>
      <c r="O173" s="91"/>
      <c r="P173" s="90" t="s">
        <v>206</v>
      </c>
      <c r="U173" s="93"/>
    </row>
    <row r="174" s="70" customFormat="1" ht="36" customHeight="1" spans="1:21">
      <c r="A174" s="83">
        <v>190</v>
      </c>
      <c r="B174" s="84" t="s">
        <v>469</v>
      </c>
      <c r="C174" s="102" t="s">
        <v>470</v>
      </c>
      <c r="D174" s="83" t="s">
        <v>82</v>
      </c>
      <c r="E174" s="83" t="s">
        <v>83</v>
      </c>
      <c r="F174" s="83" t="s">
        <v>83</v>
      </c>
      <c r="G174" s="83" t="s">
        <v>83</v>
      </c>
      <c r="H174" s="83" t="s">
        <v>83</v>
      </c>
      <c r="I174" s="19">
        <v>1667.63</v>
      </c>
      <c r="J174" s="19">
        <v>0</v>
      </c>
      <c r="K174" s="19">
        <f t="shared" si="6"/>
        <v>1667.63</v>
      </c>
      <c r="L174" s="19">
        <v>5</v>
      </c>
      <c r="M174" s="21"/>
      <c r="N174" s="87"/>
      <c r="O174" s="91"/>
      <c r="P174" s="90" t="s">
        <v>463</v>
      </c>
      <c r="U174" s="93"/>
    </row>
    <row r="175" s="70" customFormat="1" ht="36" customHeight="1" spans="1:21">
      <c r="A175" s="83">
        <v>192</v>
      </c>
      <c r="B175" s="84" t="s">
        <v>471</v>
      </c>
      <c r="C175" s="102" t="s">
        <v>472</v>
      </c>
      <c r="D175" s="83" t="s">
        <v>134</v>
      </c>
      <c r="E175" s="83" t="s">
        <v>83</v>
      </c>
      <c r="F175" s="83" t="s">
        <v>83</v>
      </c>
      <c r="G175" s="83" t="s">
        <v>83</v>
      </c>
      <c r="H175" s="83" t="s">
        <v>83</v>
      </c>
      <c r="I175" s="19">
        <v>1140.28</v>
      </c>
      <c r="J175" s="19">
        <v>0</v>
      </c>
      <c r="K175" s="19">
        <f t="shared" si="6"/>
        <v>1140.28</v>
      </c>
      <c r="L175" s="19">
        <v>5</v>
      </c>
      <c r="M175" s="21"/>
      <c r="N175" s="87"/>
      <c r="O175" s="91"/>
      <c r="P175" s="90" t="s">
        <v>463</v>
      </c>
      <c r="U175" s="93"/>
    </row>
    <row r="176" s="70" customFormat="1" ht="36" customHeight="1" spans="1:21">
      <c r="A176" s="83">
        <v>193</v>
      </c>
      <c r="B176" s="84" t="s">
        <v>473</v>
      </c>
      <c r="C176" s="102" t="s">
        <v>474</v>
      </c>
      <c r="D176" s="83" t="s">
        <v>95</v>
      </c>
      <c r="E176" s="83" t="s">
        <v>83</v>
      </c>
      <c r="F176" s="83" t="s">
        <v>83</v>
      </c>
      <c r="G176" s="83" t="s">
        <v>83</v>
      </c>
      <c r="H176" s="83" t="s">
        <v>83</v>
      </c>
      <c r="I176" s="19">
        <v>1165.4</v>
      </c>
      <c r="J176" s="19">
        <v>0</v>
      </c>
      <c r="K176" s="19">
        <f t="shared" si="6"/>
        <v>1165.4</v>
      </c>
      <c r="L176" s="19">
        <v>5</v>
      </c>
      <c r="M176" s="21"/>
      <c r="N176" s="87"/>
      <c r="O176" s="91"/>
      <c r="P176" s="90" t="s">
        <v>463</v>
      </c>
      <c r="U176" s="93"/>
    </row>
    <row r="177" s="70" customFormat="1" ht="36" customHeight="1" spans="1:21">
      <c r="A177" s="83">
        <v>194</v>
      </c>
      <c r="B177" s="84" t="s">
        <v>475</v>
      </c>
      <c r="C177" s="102" t="s">
        <v>476</v>
      </c>
      <c r="D177" s="83" t="s">
        <v>134</v>
      </c>
      <c r="E177" s="83" t="s">
        <v>83</v>
      </c>
      <c r="F177" s="83" t="s">
        <v>83</v>
      </c>
      <c r="G177" s="83" t="s">
        <v>83</v>
      </c>
      <c r="H177" s="83" t="s">
        <v>83</v>
      </c>
      <c r="I177" s="19">
        <v>1019.24</v>
      </c>
      <c r="J177" s="19">
        <v>1.8</v>
      </c>
      <c r="K177" s="19">
        <f t="shared" si="6"/>
        <v>1017.44</v>
      </c>
      <c r="L177" s="19">
        <v>5</v>
      </c>
      <c r="M177" s="21" t="s">
        <v>477</v>
      </c>
      <c r="N177" s="87"/>
      <c r="O177" s="91"/>
      <c r="P177" s="90" t="s">
        <v>463</v>
      </c>
      <c r="U177" s="93"/>
    </row>
    <row r="178" s="70" customFormat="1" ht="36" customHeight="1" spans="1:21">
      <c r="A178" s="83">
        <v>195</v>
      </c>
      <c r="B178" s="84" t="s">
        <v>478</v>
      </c>
      <c r="C178" s="102" t="s">
        <v>479</v>
      </c>
      <c r="D178" s="83" t="s">
        <v>82</v>
      </c>
      <c r="E178" s="83" t="s">
        <v>83</v>
      </c>
      <c r="F178" s="83" t="s">
        <v>83</v>
      </c>
      <c r="G178" s="83" t="s">
        <v>83</v>
      </c>
      <c r="H178" s="83" t="s">
        <v>83</v>
      </c>
      <c r="I178" s="19">
        <v>2807.81</v>
      </c>
      <c r="J178" s="19">
        <v>0</v>
      </c>
      <c r="K178" s="19">
        <f t="shared" si="6"/>
        <v>2807.81</v>
      </c>
      <c r="L178" s="19">
        <v>10</v>
      </c>
      <c r="M178" s="21"/>
      <c r="N178" s="87"/>
      <c r="O178" s="91"/>
      <c r="P178" s="90" t="s">
        <v>463</v>
      </c>
      <c r="U178" s="93"/>
    </row>
    <row r="179" s="70" customFormat="1" ht="36" customHeight="1" spans="1:21">
      <c r="A179" s="83">
        <v>196</v>
      </c>
      <c r="B179" s="84" t="s">
        <v>480</v>
      </c>
      <c r="C179" s="102" t="s">
        <v>481</v>
      </c>
      <c r="D179" s="83" t="s">
        <v>134</v>
      </c>
      <c r="E179" s="83" t="s">
        <v>83</v>
      </c>
      <c r="F179" s="83" t="s">
        <v>83</v>
      </c>
      <c r="G179" s="83" t="s">
        <v>83</v>
      </c>
      <c r="H179" s="83" t="s">
        <v>83</v>
      </c>
      <c r="I179" s="19">
        <v>1269.44</v>
      </c>
      <c r="J179" s="19">
        <v>0</v>
      </c>
      <c r="K179" s="19">
        <f t="shared" si="6"/>
        <v>1269.44</v>
      </c>
      <c r="L179" s="19">
        <v>5</v>
      </c>
      <c r="M179" s="21"/>
      <c r="N179" s="87"/>
      <c r="O179" s="91"/>
      <c r="P179" s="90" t="s">
        <v>463</v>
      </c>
      <c r="U179" s="93"/>
    </row>
    <row r="180" s="70" customFormat="1" ht="36" customHeight="1" spans="1:21">
      <c r="A180" s="83">
        <v>197</v>
      </c>
      <c r="B180" s="84" t="s">
        <v>482</v>
      </c>
      <c r="C180" s="102" t="s">
        <v>483</v>
      </c>
      <c r="D180" s="83" t="s">
        <v>134</v>
      </c>
      <c r="E180" s="83" t="s">
        <v>83</v>
      </c>
      <c r="F180" s="83" t="s">
        <v>83</v>
      </c>
      <c r="G180" s="83" t="s">
        <v>83</v>
      </c>
      <c r="H180" s="83" t="s">
        <v>83</v>
      </c>
      <c r="I180" s="19">
        <v>8675.71</v>
      </c>
      <c r="J180" s="19">
        <v>0</v>
      </c>
      <c r="K180" s="19">
        <f t="shared" si="6"/>
        <v>8675.71</v>
      </c>
      <c r="L180" s="19">
        <v>40</v>
      </c>
      <c r="M180" s="21"/>
      <c r="N180" s="87"/>
      <c r="O180" s="91"/>
      <c r="P180" s="90" t="s">
        <v>463</v>
      </c>
      <c r="U180" s="93"/>
    </row>
    <row r="181" s="70" customFormat="1" ht="36" customHeight="1" spans="1:21">
      <c r="A181" s="83">
        <v>200</v>
      </c>
      <c r="B181" s="84" t="s">
        <v>484</v>
      </c>
      <c r="C181" s="102" t="s">
        <v>485</v>
      </c>
      <c r="D181" s="83" t="s">
        <v>82</v>
      </c>
      <c r="E181" s="83" t="s">
        <v>83</v>
      </c>
      <c r="F181" s="83" t="s">
        <v>83</v>
      </c>
      <c r="G181" s="83" t="s">
        <v>83</v>
      </c>
      <c r="H181" s="83" t="s">
        <v>83</v>
      </c>
      <c r="I181" s="19">
        <v>1118.05</v>
      </c>
      <c r="J181" s="19">
        <v>0</v>
      </c>
      <c r="K181" s="19">
        <f t="shared" si="6"/>
        <v>1118.05</v>
      </c>
      <c r="L181" s="19">
        <v>5</v>
      </c>
      <c r="M181" s="21"/>
      <c r="N181" s="87"/>
      <c r="O181" s="91"/>
      <c r="P181" s="90" t="s">
        <v>463</v>
      </c>
      <c r="U181" s="93"/>
    </row>
    <row r="182" s="70" customFormat="1" ht="36" customHeight="1" spans="1:21">
      <c r="A182" s="80">
        <v>202</v>
      </c>
      <c r="B182" s="87" t="s">
        <v>486</v>
      </c>
      <c r="C182" s="88" t="s">
        <v>487</v>
      </c>
      <c r="D182" s="80" t="s">
        <v>454</v>
      </c>
      <c r="E182" s="80" t="s">
        <v>83</v>
      </c>
      <c r="F182" s="80" t="s">
        <v>83</v>
      </c>
      <c r="G182" s="80" t="s">
        <v>83</v>
      </c>
      <c r="H182" s="80" t="s">
        <v>83</v>
      </c>
      <c r="I182" s="82">
        <f>12117741.77/10000</f>
        <v>1211.774177</v>
      </c>
      <c r="J182" s="82">
        <v>0</v>
      </c>
      <c r="K182" s="36">
        <f t="shared" si="6"/>
        <v>1211.774177</v>
      </c>
      <c r="L182" s="82">
        <v>5</v>
      </c>
      <c r="M182" s="92"/>
      <c r="N182" s="87"/>
      <c r="O182" s="91"/>
      <c r="P182" s="90" t="s">
        <v>206</v>
      </c>
      <c r="U182" s="93"/>
    </row>
    <row r="183" s="70" customFormat="1" ht="36" customHeight="1" spans="1:21">
      <c r="A183" s="80">
        <v>203</v>
      </c>
      <c r="B183" s="87" t="s">
        <v>488</v>
      </c>
      <c r="C183" s="88" t="s">
        <v>489</v>
      </c>
      <c r="D183" s="80" t="s">
        <v>237</v>
      </c>
      <c r="E183" s="80" t="s">
        <v>83</v>
      </c>
      <c r="F183" s="80" t="s">
        <v>83</v>
      </c>
      <c r="G183" s="80" t="s">
        <v>83</v>
      </c>
      <c r="H183" s="80" t="s">
        <v>83</v>
      </c>
      <c r="I183" s="82">
        <f>16163001.89/10000</f>
        <v>1616.300189</v>
      </c>
      <c r="J183" s="82">
        <v>0</v>
      </c>
      <c r="K183" s="36">
        <f t="shared" si="6"/>
        <v>1616.300189</v>
      </c>
      <c r="L183" s="82">
        <v>5</v>
      </c>
      <c r="M183" s="92"/>
      <c r="N183" s="87"/>
      <c r="O183" s="91"/>
      <c r="P183" s="90" t="s">
        <v>206</v>
      </c>
      <c r="U183" s="93"/>
    </row>
    <row r="184" s="70" customFormat="1" ht="36" customHeight="1" spans="1:21">
      <c r="A184" s="83">
        <v>205</v>
      </c>
      <c r="B184" s="84" t="s">
        <v>490</v>
      </c>
      <c r="C184" s="102" t="s">
        <v>491</v>
      </c>
      <c r="D184" s="83" t="s">
        <v>140</v>
      </c>
      <c r="E184" s="83" t="s">
        <v>83</v>
      </c>
      <c r="F184" s="83" t="s">
        <v>83</v>
      </c>
      <c r="G184" s="83" t="s">
        <v>83</v>
      </c>
      <c r="H184" s="83" t="s">
        <v>83</v>
      </c>
      <c r="I184" s="19">
        <v>2192.81</v>
      </c>
      <c r="J184" s="19">
        <v>0</v>
      </c>
      <c r="K184" s="19">
        <f t="shared" si="6"/>
        <v>2192.81</v>
      </c>
      <c r="L184" s="19">
        <v>10</v>
      </c>
      <c r="M184" s="21"/>
      <c r="N184" s="87"/>
      <c r="O184" s="91"/>
      <c r="P184" s="90" t="s">
        <v>463</v>
      </c>
      <c r="U184" s="93"/>
    </row>
    <row r="185" s="70" customFormat="1" ht="36" customHeight="1" spans="1:21">
      <c r="A185" s="83">
        <v>206</v>
      </c>
      <c r="B185" s="84" t="s">
        <v>492</v>
      </c>
      <c r="C185" s="102" t="s">
        <v>493</v>
      </c>
      <c r="D185" s="83" t="s">
        <v>82</v>
      </c>
      <c r="E185" s="83" t="s">
        <v>83</v>
      </c>
      <c r="F185" s="83" t="s">
        <v>83</v>
      </c>
      <c r="G185" s="83" t="s">
        <v>83</v>
      </c>
      <c r="H185" s="83" t="s">
        <v>83</v>
      </c>
      <c r="I185" s="19">
        <v>3723.67</v>
      </c>
      <c r="J185" s="19">
        <v>0</v>
      </c>
      <c r="K185" s="19">
        <f t="shared" si="6"/>
        <v>3723.67</v>
      </c>
      <c r="L185" s="19">
        <v>15</v>
      </c>
      <c r="M185" s="21"/>
      <c r="N185" s="87"/>
      <c r="O185" s="91"/>
      <c r="P185" s="90" t="s">
        <v>463</v>
      </c>
      <c r="U185" s="93"/>
    </row>
    <row r="186" s="70" customFormat="1" ht="36" customHeight="1" spans="1:21">
      <c r="A186" s="83">
        <v>207</v>
      </c>
      <c r="B186" s="84" t="s">
        <v>494</v>
      </c>
      <c r="C186" s="102" t="s">
        <v>495</v>
      </c>
      <c r="D186" s="83" t="s">
        <v>88</v>
      </c>
      <c r="E186" s="83" t="s">
        <v>83</v>
      </c>
      <c r="F186" s="83" t="s">
        <v>83</v>
      </c>
      <c r="G186" s="83" t="s">
        <v>83</v>
      </c>
      <c r="H186" s="83" t="s">
        <v>83</v>
      </c>
      <c r="I186" s="19">
        <v>1570.23</v>
      </c>
      <c r="J186" s="19">
        <v>0</v>
      </c>
      <c r="K186" s="19">
        <f t="shared" si="6"/>
        <v>1570.23</v>
      </c>
      <c r="L186" s="19">
        <v>5</v>
      </c>
      <c r="M186" s="21"/>
      <c r="N186" s="87"/>
      <c r="O186" s="91"/>
      <c r="P186" s="90" t="s">
        <v>463</v>
      </c>
      <c r="U186" s="93"/>
    </row>
    <row r="187" s="70" customFormat="1" ht="36" customHeight="1" spans="1:21">
      <c r="A187" s="83">
        <v>208</v>
      </c>
      <c r="B187" s="84" t="s">
        <v>496</v>
      </c>
      <c r="C187" s="102" t="s">
        <v>497</v>
      </c>
      <c r="D187" s="83" t="s">
        <v>88</v>
      </c>
      <c r="E187" s="83" t="s">
        <v>83</v>
      </c>
      <c r="F187" s="83" t="s">
        <v>83</v>
      </c>
      <c r="G187" s="83" t="s">
        <v>83</v>
      </c>
      <c r="H187" s="83" t="s">
        <v>83</v>
      </c>
      <c r="I187" s="19">
        <v>2609.55</v>
      </c>
      <c r="J187" s="19">
        <v>0</v>
      </c>
      <c r="K187" s="19">
        <f t="shared" si="6"/>
        <v>2609.55</v>
      </c>
      <c r="L187" s="19">
        <v>10</v>
      </c>
      <c r="M187" s="21"/>
      <c r="N187" s="87"/>
      <c r="O187" s="91"/>
      <c r="P187" s="90" t="s">
        <v>463</v>
      </c>
      <c r="U187" s="93"/>
    </row>
    <row r="188" s="70" customFormat="1" ht="36" customHeight="1" spans="1:21">
      <c r="A188" s="83">
        <v>209</v>
      </c>
      <c r="B188" s="84" t="s">
        <v>498</v>
      </c>
      <c r="C188" s="102" t="s">
        <v>499</v>
      </c>
      <c r="D188" s="83" t="s">
        <v>88</v>
      </c>
      <c r="E188" s="83" t="s">
        <v>83</v>
      </c>
      <c r="F188" s="83" t="s">
        <v>83</v>
      </c>
      <c r="G188" s="83" t="s">
        <v>83</v>
      </c>
      <c r="H188" s="83" t="s">
        <v>83</v>
      </c>
      <c r="I188" s="19">
        <v>1764.7</v>
      </c>
      <c r="J188" s="19">
        <v>5.63</v>
      </c>
      <c r="K188" s="19">
        <f t="shared" si="6"/>
        <v>1759.07</v>
      </c>
      <c r="L188" s="19">
        <v>5</v>
      </c>
      <c r="M188" s="21" t="s">
        <v>84</v>
      </c>
      <c r="N188" s="87"/>
      <c r="O188" s="91"/>
      <c r="P188" s="90" t="s">
        <v>463</v>
      </c>
      <c r="U188" s="93"/>
    </row>
    <row r="189" s="70" customFormat="1" ht="36" customHeight="1" spans="1:21">
      <c r="A189" s="83">
        <v>210</v>
      </c>
      <c r="B189" s="84" t="s">
        <v>57</v>
      </c>
      <c r="C189" s="102" t="s">
        <v>58</v>
      </c>
      <c r="D189" s="83" t="s">
        <v>140</v>
      </c>
      <c r="E189" s="83" t="s">
        <v>83</v>
      </c>
      <c r="F189" s="83" t="s">
        <v>83</v>
      </c>
      <c r="G189" s="83" t="s">
        <v>83</v>
      </c>
      <c r="H189" s="83" t="s">
        <v>83</v>
      </c>
      <c r="I189" s="19">
        <v>85.37</v>
      </c>
      <c r="J189" s="19">
        <v>0</v>
      </c>
      <c r="K189" s="19">
        <f t="shared" si="6"/>
        <v>85.37</v>
      </c>
      <c r="L189" s="19">
        <v>0</v>
      </c>
      <c r="M189" s="21"/>
      <c r="N189" s="87"/>
      <c r="O189" s="91"/>
      <c r="P189" s="90" t="s">
        <v>463</v>
      </c>
      <c r="U189" s="93"/>
    </row>
    <row r="190" s="70" customFormat="1" ht="36" customHeight="1" spans="1:21">
      <c r="A190" s="83">
        <v>211</v>
      </c>
      <c r="B190" s="84" t="s">
        <v>500</v>
      </c>
      <c r="C190" s="102" t="s">
        <v>501</v>
      </c>
      <c r="D190" s="83" t="s">
        <v>454</v>
      </c>
      <c r="E190" s="83" t="s">
        <v>83</v>
      </c>
      <c r="F190" s="83" t="s">
        <v>83</v>
      </c>
      <c r="G190" s="83" t="s">
        <v>83</v>
      </c>
      <c r="H190" s="83" t="s">
        <v>83</v>
      </c>
      <c r="I190" s="19">
        <v>1928.37</v>
      </c>
      <c r="J190" s="19">
        <v>0</v>
      </c>
      <c r="K190" s="19">
        <f t="shared" si="6"/>
        <v>1928.37</v>
      </c>
      <c r="L190" s="19">
        <v>5</v>
      </c>
      <c r="M190" s="21"/>
      <c r="N190" s="87"/>
      <c r="O190" s="91"/>
      <c r="P190" s="90" t="s">
        <v>463</v>
      </c>
      <c r="U190" s="93"/>
    </row>
    <row r="191" s="70" customFormat="1" ht="36" customHeight="1" spans="1:21">
      <c r="A191" s="83">
        <v>212</v>
      </c>
      <c r="B191" s="84" t="s">
        <v>59</v>
      </c>
      <c r="C191" s="102" t="s">
        <v>60</v>
      </c>
      <c r="D191" s="83" t="s">
        <v>134</v>
      </c>
      <c r="E191" s="83" t="s">
        <v>83</v>
      </c>
      <c r="F191" s="83" t="s">
        <v>83</v>
      </c>
      <c r="G191" s="83" t="s">
        <v>83</v>
      </c>
      <c r="H191" s="83" t="s">
        <v>83</v>
      </c>
      <c r="I191" s="19">
        <v>10975.76</v>
      </c>
      <c r="J191" s="19">
        <v>10386.14</v>
      </c>
      <c r="K191" s="19">
        <f t="shared" si="6"/>
        <v>589.620000000001</v>
      </c>
      <c r="L191" s="19">
        <v>0</v>
      </c>
      <c r="M191" s="21" t="s">
        <v>502</v>
      </c>
      <c r="N191" s="87"/>
      <c r="O191" s="91"/>
      <c r="P191" s="90" t="s">
        <v>463</v>
      </c>
      <c r="U191" s="93"/>
    </row>
    <row r="192" s="70" customFormat="1" ht="36" customHeight="1" spans="1:21">
      <c r="A192" s="83">
        <v>214</v>
      </c>
      <c r="B192" s="84" t="s">
        <v>503</v>
      </c>
      <c r="C192" s="102" t="s">
        <v>504</v>
      </c>
      <c r="D192" s="83" t="s">
        <v>82</v>
      </c>
      <c r="E192" s="83" t="s">
        <v>83</v>
      </c>
      <c r="F192" s="83" t="s">
        <v>83</v>
      </c>
      <c r="G192" s="83" t="s">
        <v>83</v>
      </c>
      <c r="H192" s="83" t="s">
        <v>83</v>
      </c>
      <c r="I192" s="19">
        <v>2111.06</v>
      </c>
      <c r="J192" s="19">
        <v>0</v>
      </c>
      <c r="K192" s="19">
        <f t="shared" si="6"/>
        <v>2111.06</v>
      </c>
      <c r="L192" s="19">
        <v>10</v>
      </c>
      <c r="M192" s="21"/>
      <c r="N192" s="87"/>
      <c r="O192" s="91"/>
      <c r="P192" s="90" t="s">
        <v>463</v>
      </c>
      <c r="U192" s="93"/>
    </row>
    <row r="193" s="70" customFormat="1" ht="36" customHeight="1" spans="1:21">
      <c r="A193" s="80">
        <v>215</v>
      </c>
      <c r="B193" s="87" t="s">
        <v>505</v>
      </c>
      <c r="C193" s="88" t="s">
        <v>506</v>
      </c>
      <c r="D193" s="80" t="s">
        <v>134</v>
      </c>
      <c r="E193" s="80" t="s">
        <v>83</v>
      </c>
      <c r="F193" s="80" t="s">
        <v>83</v>
      </c>
      <c r="G193" s="80" t="s">
        <v>83</v>
      </c>
      <c r="H193" s="80" t="s">
        <v>83</v>
      </c>
      <c r="I193" s="36">
        <v>6315.21</v>
      </c>
      <c r="J193" s="36">
        <v>1749.38</v>
      </c>
      <c r="K193" s="36">
        <f t="shared" si="6"/>
        <v>4565.83</v>
      </c>
      <c r="L193" s="36">
        <v>20</v>
      </c>
      <c r="M193" s="40" t="s">
        <v>507</v>
      </c>
      <c r="N193" s="87"/>
      <c r="O193" s="91"/>
      <c r="P193" s="90" t="s">
        <v>463</v>
      </c>
      <c r="U193" s="93"/>
    </row>
    <row r="194" s="70" customFormat="1" ht="36" customHeight="1" spans="1:21">
      <c r="A194" s="80">
        <v>39</v>
      </c>
      <c r="B194" s="87" t="s">
        <v>508</v>
      </c>
      <c r="C194" s="88" t="s">
        <v>509</v>
      </c>
      <c r="D194" s="80"/>
      <c r="E194" s="87"/>
      <c r="F194" s="87"/>
      <c r="G194" s="87"/>
      <c r="H194" s="92"/>
      <c r="I194" s="82"/>
      <c r="J194" s="82"/>
      <c r="K194" s="110"/>
      <c r="L194" s="111">
        <v>0</v>
      </c>
      <c r="M194" s="112"/>
      <c r="N194" s="87" t="s">
        <v>510</v>
      </c>
      <c r="O194" s="91"/>
      <c r="P194" s="90"/>
      <c r="T194" s="118"/>
      <c r="U194" s="119"/>
    </row>
    <row r="195" s="70" customFormat="1" ht="36" customHeight="1" spans="1:21">
      <c r="A195" s="80">
        <v>169</v>
      </c>
      <c r="B195" s="87" t="s">
        <v>61</v>
      </c>
      <c r="C195" s="88" t="s">
        <v>62</v>
      </c>
      <c r="D195" s="87"/>
      <c r="E195" s="87"/>
      <c r="F195" s="87"/>
      <c r="G195" s="87"/>
      <c r="H195" s="92"/>
      <c r="I195" s="82"/>
      <c r="J195" s="82"/>
      <c r="K195" s="110"/>
      <c r="L195" s="111">
        <v>0</v>
      </c>
      <c r="M195" s="112"/>
      <c r="N195" s="87" t="s">
        <v>510</v>
      </c>
      <c r="O195" s="91"/>
      <c r="P195" s="90"/>
      <c r="T195" s="118"/>
      <c r="U195" s="119"/>
    </row>
    <row r="196" s="70" customFormat="1" ht="36" customHeight="1" spans="1:21">
      <c r="A196" s="80">
        <v>201</v>
      </c>
      <c r="B196" s="87" t="s">
        <v>64</v>
      </c>
      <c r="C196" s="88" t="s">
        <v>65</v>
      </c>
      <c r="D196" s="80"/>
      <c r="E196" s="87"/>
      <c r="F196" s="87"/>
      <c r="G196" s="87"/>
      <c r="H196" s="92"/>
      <c r="I196" s="82"/>
      <c r="J196" s="82"/>
      <c r="K196" s="110"/>
      <c r="L196" s="111">
        <v>0</v>
      </c>
      <c r="M196" s="112"/>
      <c r="N196" s="87" t="s">
        <v>510</v>
      </c>
      <c r="O196" s="91"/>
      <c r="P196" s="90"/>
      <c r="T196" s="118"/>
      <c r="U196" s="119"/>
    </row>
    <row r="197" s="71" customFormat="1" ht="36" customHeight="1" spans="1:21">
      <c r="A197" s="104" t="s">
        <v>511</v>
      </c>
      <c r="B197" s="105"/>
      <c r="C197" s="106"/>
      <c r="D197" s="107"/>
      <c r="E197" s="108"/>
      <c r="F197" s="108"/>
      <c r="G197" s="108"/>
      <c r="H197" s="109"/>
      <c r="I197" s="113"/>
      <c r="J197" s="113"/>
      <c r="K197" s="114"/>
      <c r="L197" s="113">
        <f>SUM(L4:L196)</f>
        <v>4300</v>
      </c>
      <c r="M197" s="115"/>
      <c r="N197" s="108"/>
      <c r="O197" s="116"/>
      <c r="P197" s="117"/>
      <c r="T197" s="120"/>
      <c r="U197" s="121"/>
    </row>
    <row r="206" spans="9:9">
      <c r="I206" s="76" t="s">
        <v>512</v>
      </c>
    </row>
  </sheetData>
  <mergeCells count="16">
    <mergeCell ref="A1:N1"/>
    <mergeCell ref="A197:C19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dataValidations count="1">
    <dataValidation type="list" allowBlank="1" showInputMessage="1" showErrorMessage="1" sqref="E4:H193">
      <formula1>"是,否"</formula1>
    </dataValidation>
  </dataValidations>
  <pageMargins left="0.314583333333333" right="0.314583333333333" top="0.747916666666667" bottom="0.747916666666667" header="0.314583333333333" footer="0.314583333333333"/>
  <pageSetup paperSize="9" scale="34" firstPageNumber="4" fitToHeight="0" orientation="landscape" useFirstPageNumber="1"/>
  <headerFooter>
    <oddFooter>&amp;C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7"/>
  <sheetViews>
    <sheetView zoomScale="70" zoomScaleNormal="70" workbookViewId="0">
      <pane ySplit="3" topLeftCell="A4" activePane="bottomLeft" state="frozen"/>
      <selection/>
      <selection pane="bottomLeft" activeCell="E205" sqref="E205"/>
    </sheetView>
  </sheetViews>
  <sheetFormatPr defaultColWidth="9" defaultRowHeight="14.25"/>
  <cols>
    <col min="1" max="1" width="7.775" style="4" customWidth="1"/>
    <col min="2" max="2" width="41.775" style="5" customWidth="1"/>
    <col min="3" max="3" width="23.3333333333333" style="6" customWidth="1"/>
    <col min="4" max="4" width="16.8833333333333" style="4" customWidth="1"/>
    <col min="5" max="5" width="23.8833333333333" style="5" customWidth="1"/>
    <col min="6" max="6" width="18.6666666666667" style="5" customWidth="1"/>
    <col min="7" max="7" width="15" style="5" customWidth="1"/>
    <col min="8" max="8" width="9.775" style="7" customWidth="1"/>
    <col min="9" max="9" width="19.2166666666667" style="8" customWidth="1"/>
    <col min="10" max="10" width="15.2166666666667" style="8" customWidth="1"/>
    <col min="11" max="11" width="19.6666666666667" style="9" customWidth="1"/>
    <col min="12" max="12" width="13.5583333333333" style="9" customWidth="1"/>
    <col min="13" max="13" width="29.8833333333333" style="10" customWidth="1"/>
    <col min="14" max="14" width="15.5583333333333" style="5" customWidth="1"/>
    <col min="15" max="15" width="11.1083333333333" style="4" customWidth="1"/>
    <col min="16" max="17" width="9" style="5" customWidth="1"/>
    <col min="18" max="18" width="8.775" style="5" customWidth="1"/>
    <col min="19" max="19" width="6.33333333333333" style="5" customWidth="1"/>
    <col min="20" max="20" width="16" style="7" customWidth="1"/>
    <col min="21" max="16384" width="9" style="5"/>
  </cols>
  <sheetData>
    <row r="1" ht="42.9" customHeight="1" spans="1:14">
      <c r="A1" s="11" t="s">
        <v>66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="1" customFormat="1" ht="63" customHeight="1" spans="1:20">
      <c r="A2" s="12" t="s">
        <v>2</v>
      </c>
      <c r="B2" s="12" t="s">
        <v>67</v>
      </c>
      <c r="C2" s="13" t="s">
        <v>68</v>
      </c>
      <c r="D2" s="13" t="s">
        <v>69</v>
      </c>
      <c r="E2" s="12" t="s">
        <v>70</v>
      </c>
      <c r="F2" s="12" t="s">
        <v>71</v>
      </c>
      <c r="G2" s="12" t="s">
        <v>72</v>
      </c>
      <c r="H2" s="14" t="s">
        <v>73</v>
      </c>
      <c r="I2" s="14" t="s">
        <v>74</v>
      </c>
      <c r="J2" s="14" t="s">
        <v>75</v>
      </c>
      <c r="K2" s="14" t="s">
        <v>76</v>
      </c>
      <c r="L2" s="14" t="s">
        <v>77</v>
      </c>
      <c r="M2" s="14" t="s">
        <v>78</v>
      </c>
      <c r="N2" s="12" t="s">
        <v>79</v>
      </c>
      <c r="O2" s="20"/>
      <c r="T2" s="23"/>
    </row>
    <row r="3" s="1" customFormat="1" ht="36.6" customHeight="1" spans="1:20">
      <c r="A3" s="12"/>
      <c r="B3" s="12"/>
      <c r="C3" s="13"/>
      <c r="D3" s="13"/>
      <c r="E3" s="12"/>
      <c r="F3" s="12"/>
      <c r="G3" s="12"/>
      <c r="H3" s="14"/>
      <c r="I3" s="14"/>
      <c r="J3" s="14"/>
      <c r="K3" s="14"/>
      <c r="L3" s="14"/>
      <c r="M3" s="14"/>
      <c r="N3" s="12"/>
      <c r="O3" s="20"/>
      <c r="T3" s="23"/>
    </row>
    <row r="4" s="1" customFormat="1" ht="36" customHeight="1" spans="1:20">
      <c r="A4" s="15">
        <v>1</v>
      </c>
      <c r="B4" s="16" t="s">
        <v>80</v>
      </c>
      <c r="C4" s="17" t="s">
        <v>81</v>
      </c>
      <c r="D4" s="18" t="s">
        <v>82</v>
      </c>
      <c r="E4" s="15" t="s">
        <v>83</v>
      </c>
      <c r="F4" s="15" t="s">
        <v>83</v>
      </c>
      <c r="G4" s="15" t="s">
        <v>83</v>
      </c>
      <c r="H4" s="15" t="s">
        <v>83</v>
      </c>
      <c r="I4" s="19">
        <v>4908.299719</v>
      </c>
      <c r="J4" s="19">
        <v>148.192762</v>
      </c>
      <c r="K4" s="19">
        <f>I4-J4</f>
        <v>4760.106957</v>
      </c>
      <c r="L4" s="19">
        <f>INT(K4/1000)*5</f>
        <v>20</v>
      </c>
      <c r="M4" s="21" t="s">
        <v>84</v>
      </c>
      <c r="N4" s="22"/>
      <c r="O4" s="20" t="s">
        <v>85</v>
      </c>
      <c r="T4" s="23"/>
    </row>
    <row r="5" s="1" customFormat="1" ht="36" customHeight="1" spans="1:20">
      <c r="A5" s="15">
        <v>2</v>
      </c>
      <c r="B5" s="16" t="s">
        <v>86</v>
      </c>
      <c r="C5" s="17" t="s">
        <v>87</v>
      </c>
      <c r="D5" s="18" t="s">
        <v>88</v>
      </c>
      <c r="E5" s="15" t="s">
        <v>83</v>
      </c>
      <c r="F5" s="15" t="s">
        <v>83</v>
      </c>
      <c r="G5" s="15" t="s">
        <v>83</v>
      </c>
      <c r="H5" s="15" t="s">
        <v>83</v>
      </c>
      <c r="I5" s="19">
        <v>3360.645507</v>
      </c>
      <c r="J5" s="19">
        <v>58.466656</v>
      </c>
      <c r="K5" s="19">
        <f t="shared" ref="K5:K68" si="0">I5-J5</f>
        <v>3302.178851</v>
      </c>
      <c r="L5" s="19">
        <f t="shared" ref="L5:L68" si="1">INT(K5/1000)*5</f>
        <v>15</v>
      </c>
      <c r="M5" s="21" t="s">
        <v>84</v>
      </c>
      <c r="N5" s="22"/>
      <c r="O5" s="20" t="s">
        <v>85</v>
      </c>
      <c r="T5" s="23"/>
    </row>
    <row r="6" s="1" customFormat="1" ht="36" customHeight="1" spans="1:20">
      <c r="A6" s="15">
        <v>3</v>
      </c>
      <c r="B6" s="16" t="s">
        <v>89</v>
      </c>
      <c r="C6" s="17" t="s">
        <v>90</v>
      </c>
      <c r="D6" s="18" t="s">
        <v>88</v>
      </c>
      <c r="E6" s="15" t="s">
        <v>83</v>
      </c>
      <c r="F6" s="15" t="s">
        <v>83</v>
      </c>
      <c r="G6" s="15" t="s">
        <v>83</v>
      </c>
      <c r="H6" s="15" t="s">
        <v>83</v>
      </c>
      <c r="I6" s="19">
        <v>8947.957452</v>
      </c>
      <c r="J6" s="19">
        <v>4.846962</v>
      </c>
      <c r="K6" s="19">
        <f t="shared" si="0"/>
        <v>8943.11049</v>
      </c>
      <c r="L6" s="19">
        <f t="shared" si="1"/>
        <v>40</v>
      </c>
      <c r="M6" s="21" t="s">
        <v>84</v>
      </c>
      <c r="N6" s="22"/>
      <c r="O6" s="20" t="s">
        <v>85</v>
      </c>
      <c r="T6" s="23"/>
    </row>
    <row r="7" s="1" customFormat="1" ht="36" customHeight="1" spans="1:20">
      <c r="A7" s="15">
        <v>4</v>
      </c>
      <c r="B7" s="16" t="s">
        <v>91</v>
      </c>
      <c r="C7" s="17" t="s">
        <v>92</v>
      </c>
      <c r="D7" s="18" t="s">
        <v>88</v>
      </c>
      <c r="E7" s="15" t="s">
        <v>83</v>
      </c>
      <c r="F7" s="15" t="s">
        <v>83</v>
      </c>
      <c r="G7" s="15" t="s">
        <v>83</v>
      </c>
      <c r="H7" s="15" t="s">
        <v>83</v>
      </c>
      <c r="I7" s="19">
        <v>1045.919471</v>
      </c>
      <c r="J7" s="19">
        <v>2.884793</v>
      </c>
      <c r="K7" s="19">
        <f t="shared" si="0"/>
        <v>1043.034678</v>
      </c>
      <c r="L7" s="19">
        <f t="shared" si="1"/>
        <v>5</v>
      </c>
      <c r="M7" s="21" t="s">
        <v>84</v>
      </c>
      <c r="N7" s="22"/>
      <c r="O7" s="20" t="s">
        <v>85</v>
      </c>
      <c r="T7" s="23"/>
    </row>
    <row r="8" s="1" customFormat="1" ht="36" customHeight="1" spans="1:20">
      <c r="A8" s="15">
        <v>5</v>
      </c>
      <c r="B8" s="16" t="s">
        <v>93</v>
      </c>
      <c r="C8" s="17" t="s">
        <v>94</v>
      </c>
      <c r="D8" s="18" t="s">
        <v>95</v>
      </c>
      <c r="E8" s="15" t="s">
        <v>83</v>
      </c>
      <c r="F8" s="15" t="s">
        <v>83</v>
      </c>
      <c r="G8" s="15" t="s">
        <v>83</v>
      </c>
      <c r="H8" s="15" t="s">
        <v>83</v>
      </c>
      <c r="I8" s="19">
        <v>2030.747757</v>
      </c>
      <c r="J8" s="19">
        <v>49.435459</v>
      </c>
      <c r="K8" s="19">
        <f t="shared" si="0"/>
        <v>1981.312298</v>
      </c>
      <c r="L8" s="19">
        <f t="shared" si="1"/>
        <v>5</v>
      </c>
      <c r="M8" s="21" t="s">
        <v>84</v>
      </c>
      <c r="N8" s="22"/>
      <c r="O8" s="20" t="s">
        <v>85</v>
      </c>
      <c r="T8" s="23"/>
    </row>
    <row r="9" s="1" customFormat="1" ht="36" customHeight="1" spans="1:20">
      <c r="A9" s="15">
        <v>6</v>
      </c>
      <c r="B9" s="16" t="s">
        <v>96</v>
      </c>
      <c r="C9" s="17" t="s">
        <v>97</v>
      </c>
      <c r="D9" s="18" t="s">
        <v>82</v>
      </c>
      <c r="E9" s="15" t="s">
        <v>83</v>
      </c>
      <c r="F9" s="15" t="s">
        <v>83</v>
      </c>
      <c r="G9" s="15" t="s">
        <v>83</v>
      </c>
      <c r="H9" s="15" t="s">
        <v>83</v>
      </c>
      <c r="I9" s="19">
        <v>19008.408618</v>
      </c>
      <c r="J9" s="19">
        <v>497.602438</v>
      </c>
      <c r="K9" s="19">
        <f t="shared" si="0"/>
        <v>18510.80618</v>
      </c>
      <c r="L9" s="19">
        <f t="shared" si="1"/>
        <v>90</v>
      </c>
      <c r="M9" s="21" t="s">
        <v>84</v>
      </c>
      <c r="N9" s="22"/>
      <c r="O9" s="20" t="s">
        <v>85</v>
      </c>
      <c r="T9" s="23"/>
    </row>
    <row r="10" s="1" customFormat="1" ht="36" customHeight="1" spans="1:20">
      <c r="A10" s="15">
        <v>7</v>
      </c>
      <c r="B10" s="16" t="s">
        <v>98</v>
      </c>
      <c r="C10" s="17" t="s">
        <v>99</v>
      </c>
      <c r="D10" s="18" t="s">
        <v>82</v>
      </c>
      <c r="E10" s="15" t="s">
        <v>83</v>
      </c>
      <c r="F10" s="15" t="s">
        <v>83</v>
      </c>
      <c r="G10" s="15" t="s">
        <v>83</v>
      </c>
      <c r="H10" s="15" t="s">
        <v>83</v>
      </c>
      <c r="I10" s="19">
        <v>22153.523828</v>
      </c>
      <c r="J10" s="19">
        <v>26.415088</v>
      </c>
      <c r="K10" s="19">
        <f t="shared" si="0"/>
        <v>22127.10874</v>
      </c>
      <c r="L10" s="19">
        <v>100</v>
      </c>
      <c r="M10" s="21" t="s">
        <v>84</v>
      </c>
      <c r="N10" s="22"/>
      <c r="O10" s="20" t="s">
        <v>85</v>
      </c>
      <c r="T10" s="23"/>
    </row>
    <row r="11" s="1" customFormat="1" ht="36" customHeight="1" spans="1:20">
      <c r="A11" s="15">
        <v>8</v>
      </c>
      <c r="B11" s="16" t="s">
        <v>100</v>
      </c>
      <c r="C11" s="17" t="s">
        <v>101</v>
      </c>
      <c r="D11" s="18" t="s">
        <v>95</v>
      </c>
      <c r="E11" s="15" t="s">
        <v>83</v>
      </c>
      <c r="F11" s="15" t="s">
        <v>83</v>
      </c>
      <c r="G11" s="15" t="s">
        <v>83</v>
      </c>
      <c r="H11" s="15" t="s">
        <v>83</v>
      </c>
      <c r="I11" s="19">
        <v>17808.384485</v>
      </c>
      <c r="J11" s="19">
        <v>11.472471</v>
      </c>
      <c r="K11" s="19">
        <f t="shared" si="0"/>
        <v>17796.912014</v>
      </c>
      <c r="L11" s="19">
        <f t="shared" si="1"/>
        <v>85</v>
      </c>
      <c r="M11" s="21" t="s">
        <v>84</v>
      </c>
      <c r="N11" s="22"/>
      <c r="O11" s="20" t="s">
        <v>85</v>
      </c>
      <c r="T11" s="23"/>
    </row>
    <row r="12" s="1" customFormat="1" ht="36" customHeight="1" spans="1:20">
      <c r="A12" s="15">
        <v>9</v>
      </c>
      <c r="B12" s="16" t="s">
        <v>102</v>
      </c>
      <c r="C12" s="17" t="s">
        <v>103</v>
      </c>
      <c r="D12" s="18" t="s">
        <v>104</v>
      </c>
      <c r="E12" s="15" t="s">
        <v>83</v>
      </c>
      <c r="F12" s="15" t="s">
        <v>83</v>
      </c>
      <c r="G12" s="15" t="s">
        <v>83</v>
      </c>
      <c r="H12" s="15" t="s">
        <v>83</v>
      </c>
      <c r="I12" s="19">
        <v>10237.643017</v>
      </c>
      <c r="J12" s="19">
        <v>0</v>
      </c>
      <c r="K12" s="19">
        <f t="shared" si="0"/>
        <v>10237.643017</v>
      </c>
      <c r="L12" s="19">
        <f t="shared" si="1"/>
        <v>50</v>
      </c>
      <c r="M12" s="21"/>
      <c r="N12" s="22"/>
      <c r="O12" s="20" t="s">
        <v>85</v>
      </c>
      <c r="T12" s="23"/>
    </row>
    <row r="13" s="1" customFormat="1" ht="36" customHeight="1" spans="1:20">
      <c r="A13" s="15">
        <v>10</v>
      </c>
      <c r="B13" s="16" t="s">
        <v>105</v>
      </c>
      <c r="C13" s="17" t="s">
        <v>106</v>
      </c>
      <c r="D13" s="18" t="s">
        <v>95</v>
      </c>
      <c r="E13" s="15" t="s">
        <v>83</v>
      </c>
      <c r="F13" s="15" t="s">
        <v>83</v>
      </c>
      <c r="G13" s="15" t="s">
        <v>83</v>
      </c>
      <c r="H13" s="15" t="s">
        <v>83</v>
      </c>
      <c r="I13" s="19">
        <v>1286.107688</v>
      </c>
      <c r="J13" s="19">
        <v>234.674484</v>
      </c>
      <c r="K13" s="19">
        <f t="shared" si="0"/>
        <v>1051.433204</v>
      </c>
      <c r="L13" s="19">
        <f t="shared" si="1"/>
        <v>5</v>
      </c>
      <c r="M13" s="21" t="s">
        <v>84</v>
      </c>
      <c r="N13" s="22"/>
      <c r="O13" s="20" t="s">
        <v>85</v>
      </c>
      <c r="T13" s="23"/>
    </row>
    <row r="14" s="1" customFormat="1" ht="36" customHeight="1" spans="1:20">
      <c r="A14" s="15">
        <v>11</v>
      </c>
      <c r="B14" s="16" t="s">
        <v>107</v>
      </c>
      <c r="C14" s="17" t="s">
        <v>108</v>
      </c>
      <c r="D14" s="18" t="s">
        <v>82</v>
      </c>
      <c r="E14" s="15" t="s">
        <v>83</v>
      </c>
      <c r="F14" s="15" t="s">
        <v>83</v>
      </c>
      <c r="G14" s="15" t="s">
        <v>83</v>
      </c>
      <c r="H14" s="15" t="s">
        <v>83</v>
      </c>
      <c r="I14" s="19">
        <v>2269.750657</v>
      </c>
      <c r="J14" s="19">
        <v>0</v>
      </c>
      <c r="K14" s="19">
        <f t="shared" si="0"/>
        <v>2269.750657</v>
      </c>
      <c r="L14" s="19">
        <f t="shared" si="1"/>
        <v>10</v>
      </c>
      <c r="M14" s="21"/>
      <c r="N14" s="22"/>
      <c r="O14" s="20" t="s">
        <v>85</v>
      </c>
      <c r="T14" s="23"/>
    </row>
    <row r="15" s="1" customFormat="1" ht="36" customHeight="1" spans="1:20">
      <c r="A15" s="15">
        <v>12</v>
      </c>
      <c r="B15" s="16" t="s">
        <v>109</v>
      </c>
      <c r="C15" s="17" t="s">
        <v>110</v>
      </c>
      <c r="D15" s="18" t="s">
        <v>88</v>
      </c>
      <c r="E15" s="15" t="s">
        <v>83</v>
      </c>
      <c r="F15" s="15" t="s">
        <v>83</v>
      </c>
      <c r="G15" s="15" t="s">
        <v>83</v>
      </c>
      <c r="H15" s="15" t="s">
        <v>83</v>
      </c>
      <c r="I15" s="19">
        <v>3526.415804</v>
      </c>
      <c r="J15" s="19">
        <v>0</v>
      </c>
      <c r="K15" s="19">
        <f t="shared" si="0"/>
        <v>3526.415804</v>
      </c>
      <c r="L15" s="19">
        <f t="shared" si="1"/>
        <v>15</v>
      </c>
      <c r="M15" s="21"/>
      <c r="N15" s="22"/>
      <c r="O15" s="20" t="s">
        <v>85</v>
      </c>
      <c r="T15" s="23"/>
    </row>
    <row r="16" s="1" customFormat="1" ht="36" customHeight="1" spans="1:20">
      <c r="A16" s="15">
        <v>13</v>
      </c>
      <c r="B16" s="16" t="s">
        <v>111</v>
      </c>
      <c r="C16" s="17" t="s">
        <v>112</v>
      </c>
      <c r="D16" s="18" t="s">
        <v>88</v>
      </c>
      <c r="E16" s="15" t="s">
        <v>83</v>
      </c>
      <c r="F16" s="15" t="s">
        <v>83</v>
      </c>
      <c r="G16" s="15" t="s">
        <v>83</v>
      </c>
      <c r="H16" s="15" t="s">
        <v>83</v>
      </c>
      <c r="I16" s="19">
        <v>5502.343248</v>
      </c>
      <c r="J16" s="19">
        <v>5.000011</v>
      </c>
      <c r="K16" s="19">
        <f t="shared" si="0"/>
        <v>5497.343237</v>
      </c>
      <c r="L16" s="19">
        <f t="shared" si="1"/>
        <v>25</v>
      </c>
      <c r="M16" s="21" t="s">
        <v>84</v>
      </c>
      <c r="N16" s="22"/>
      <c r="O16" s="20" t="s">
        <v>85</v>
      </c>
      <c r="T16" s="23"/>
    </row>
    <row r="17" s="1" customFormat="1" ht="36" customHeight="1" spans="1:20">
      <c r="A17" s="15">
        <v>14</v>
      </c>
      <c r="B17" s="16" t="s">
        <v>113</v>
      </c>
      <c r="C17" s="17" t="s">
        <v>114</v>
      </c>
      <c r="D17" s="18" t="s">
        <v>88</v>
      </c>
      <c r="E17" s="15" t="s">
        <v>83</v>
      </c>
      <c r="F17" s="15" t="s">
        <v>83</v>
      </c>
      <c r="G17" s="15" t="s">
        <v>83</v>
      </c>
      <c r="H17" s="15" t="s">
        <v>83</v>
      </c>
      <c r="I17" s="19">
        <v>1042.516381</v>
      </c>
      <c r="J17" s="19">
        <v>0.276171</v>
      </c>
      <c r="K17" s="19">
        <f t="shared" si="0"/>
        <v>1042.24021</v>
      </c>
      <c r="L17" s="19">
        <f t="shared" si="1"/>
        <v>5</v>
      </c>
      <c r="M17" s="21" t="s">
        <v>84</v>
      </c>
      <c r="N17" s="22"/>
      <c r="O17" s="20" t="s">
        <v>85</v>
      </c>
      <c r="T17" s="23"/>
    </row>
    <row r="18" s="1" customFormat="1" ht="36" customHeight="1" spans="1:20">
      <c r="A18" s="15">
        <v>15</v>
      </c>
      <c r="B18" s="16" t="s">
        <v>115</v>
      </c>
      <c r="C18" s="17" t="s">
        <v>116</v>
      </c>
      <c r="D18" s="18" t="s">
        <v>88</v>
      </c>
      <c r="E18" s="15" t="s">
        <v>83</v>
      </c>
      <c r="F18" s="15" t="s">
        <v>83</v>
      </c>
      <c r="G18" s="15" t="s">
        <v>83</v>
      </c>
      <c r="H18" s="15" t="s">
        <v>83</v>
      </c>
      <c r="I18" s="19">
        <v>5928.073212</v>
      </c>
      <c r="J18" s="19">
        <v>0</v>
      </c>
      <c r="K18" s="19">
        <f t="shared" si="0"/>
        <v>5928.073212</v>
      </c>
      <c r="L18" s="19">
        <f t="shared" si="1"/>
        <v>25</v>
      </c>
      <c r="M18" s="21"/>
      <c r="N18" s="22"/>
      <c r="O18" s="20" t="s">
        <v>85</v>
      </c>
      <c r="T18" s="23"/>
    </row>
    <row r="19" s="1" customFormat="1" ht="36" customHeight="1" spans="1:20">
      <c r="A19" s="15">
        <v>16</v>
      </c>
      <c r="B19" s="16" t="s">
        <v>117</v>
      </c>
      <c r="C19" s="17" t="s">
        <v>118</v>
      </c>
      <c r="D19" s="18" t="s">
        <v>88</v>
      </c>
      <c r="E19" s="15" t="s">
        <v>83</v>
      </c>
      <c r="F19" s="15" t="s">
        <v>83</v>
      </c>
      <c r="G19" s="15" t="s">
        <v>83</v>
      </c>
      <c r="H19" s="15" t="s">
        <v>83</v>
      </c>
      <c r="I19" s="19">
        <v>20777.894797</v>
      </c>
      <c r="J19" s="19">
        <v>2.794607</v>
      </c>
      <c r="K19" s="19">
        <f t="shared" si="0"/>
        <v>20775.10019</v>
      </c>
      <c r="L19" s="19">
        <f t="shared" si="1"/>
        <v>100</v>
      </c>
      <c r="M19" s="21" t="s">
        <v>84</v>
      </c>
      <c r="N19" s="22"/>
      <c r="O19" s="20" t="s">
        <v>85</v>
      </c>
      <c r="T19" s="23"/>
    </row>
    <row r="20" s="1" customFormat="1" ht="36" customHeight="1" spans="1:20">
      <c r="A20" s="15">
        <v>17</v>
      </c>
      <c r="B20" s="16" t="s">
        <v>119</v>
      </c>
      <c r="C20" s="17" t="s">
        <v>120</v>
      </c>
      <c r="D20" s="18" t="s">
        <v>88</v>
      </c>
      <c r="E20" s="15" t="s">
        <v>83</v>
      </c>
      <c r="F20" s="15" t="s">
        <v>83</v>
      </c>
      <c r="G20" s="15" t="s">
        <v>83</v>
      </c>
      <c r="H20" s="15" t="s">
        <v>83</v>
      </c>
      <c r="I20" s="19">
        <v>1076.301257</v>
      </c>
      <c r="J20" s="19">
        <v>1.685267</v>
      </c>
      <c r="K20" s="19">
        <f t="shared" si="0"/>
        <v>1074.61599</v>
      </c>
      <c r="L20" s="19">
        <f t="shared" si="1"/>
        <v>5</v>
      </c>
      <c r="M20" s="21" t="s">
        <v>84</v>
      </c>
      <c r="N20" s="22"/>
      <c r="O20" s="20" t="s">
        <v>85</v>
      </c>
      <c r="T20" s="23"/>
    </row>
    <row r="21" s="1" customFormat="1" ht="36" customHeight="1" spans="1:20">
      <c r="A21" s="15">
        <v>18</v>
      </c>
      <c r="B21" s="16" t="s">
        <v>121</v>
      </c>
      <c r="C21" s="17" t="s">
        <v>122</v>
      </c>
      <c r="D21" s="18" t="s">
        <v>104</v>
      </c>
      <c r="E21" s="15" t="s">
        <v>83</v>
      </c>
      <c r="F21" s="15" t="s">
        <v>83</v>
      </c>
      <c r="G21" s="15" t="s">
        <v>83</v>
      </c>
      <c r="H21" s="15" t="s">
        <v>83</v>
      </c>
      <c r="I21" s="19">
        <v>2757.709488</v>
      </c>
      <c r="J21" s="19">
        <v>0</v>
      </c>
      <c r="K21" s="19">
        <f t="shared" si="0"/>
        <v>2757.709488</v>
      </c>
      <c r="L21" s="19">
        <f t="shared" si="1"/>
        <v>10</v>
      </c>
      <c r="M21" s="21"/>
      <c r="N21" s="22"/>
      <c r="O21" s="20" t="s">
        <v>85</v>
      </c>
      <c r="T21" s="23"/>
    </row>
    <row r="22" s="1" customFormat="1" ht="36" customHeight="1" spans="1:20">
      <c r="A22" s="15">
        <v>19</v>
      </c>
      <c r="B22" s="16" t="s">
        <v>123</v>
      </c>
      <c r="C22" s="17" t="s">
        <v>124</v>
      </c>
      <c r="D22" s="18" t="s">
        <v>95</v>
      </c>
      <c r="E22" s="15" t="s">
        <v>83</v>
      </c>
      <c r="F22" s="15" t="s">
        <v>83</v>
      </c>
      <c r="G22" s="15" t="s">
        <v>83</v>
      </c>
      <c r="H22" s="15" t="s">
        <v>83</v>
      </c>
      <c r="I22" s="19">
        <v>1231.902605</v>
      </c>
      <c r="J22" s="19">
        <v>0</v>
      </c>
      <c r="K22" s="19">
        <f t="shared" si="0"/>
        <v>1231.902605</v>
      </c>
      <c r="L22" s="19">
        <f t="shared" si="1"/>
        <v>5</v>
      </c>
      <c r="M22" s="21"/>
      <c r="N22" s="22"/>
      <c r="O22" s="20" t="s">
        <v>85</v>
      </c>
      <c r="T22" s="23"/>
    </row>
    <row r="23" s="1" customFormat="1" ht="36" customHeight="1" spans="1:20">
      <c r="A23" s="15">
        <v>20</v>
      </c>
      <c r="B23" s="16" t="s">
        <v>125</v>
      </c>
      <c r="C23" s="17" t="s">
        <v>126</v>
      </c>
      <c r="D23" s="18" t="s">
        <v>95</v>
      </c>
      <c r="E23" s="15" t="s">
        <v>83</v>
      </c>
      <c r="F23" s="15" t="s">
        <v>83</v>
      </c>
      <c r="G23" s="15" t="s">
        <v>83</v>
      </c>
      <c r="H23" s="15" t="s">
        <v>83</v>
      </c>
      <c r="I23" s="19">
        <v>7097.26072</v>
      </c>
      <c r="J23" s="19">
        <v>568.79</v>
      </c>
      <c r="K23" s="19">
        <f t="shared" si="0"/>
        <v>6528.47072</v>
      </c>
      <c r="L23" s="19">
        <f t="shared" si="1"/>
        <v>30</v>
      </c>
      <c r="M23" s="21" t="s">
        <v>127</v>
      </c>
      <c r="N23" s="22"/>
      <c r="O23" s="20" t="s">
        <v>85</v>
      </c>
      <c r="T23" s="23"/>
    </row>
    <row r="24" s="1" customFormat="1" ht="36" customHeight="1" spans="1:20">
      <c r="A24" s="15">
        <v>21</v>
      </c>
      <c r="B24" s="16" t="s">
        <v>128</v>
      </c>
      <c r="C24" s="17" t="s">
        <v>129</v>
      </c>
      <c r="D24" s="18" t="s">
        <v>82</v>
      </c>
      <c r="E24" s="15" t="s">
        <v>83</v>
      </c>
      <c r="F24" s="15" t="s">
        <v>83</v>
      </c>
      <c r="G24" s="15" t="s">
        <v>83</v>
      </c>
      <c r="H24" s="15" t="s">
        <v>83</v>
      </c>
      <c r="I24" s="19">
        <v>1005.602577</v>
      </c>
      <c r="J24" s="19">
        <v>0</v>
      </c>
      <c r="K24" s="19">
        <f t="shared" si="0"/>
        <v>1005.602577</v>
      </c>
      <c r="L24" s="19">
        <f t="shared" si="1"/>
        <v>5</v>
      </c>
      <c r="M24" s="21"/>
      <c r="N24" s="22"/>
      <c r="O24" s="20" t="s">
        <v>85</v>
      </c>
      <c r="T24" s="23"/>
    </row>
    <row r="25" s="1" customFormat="1" ht="36" customHeight="1" spans="1:20">
      <c r="A25" s="15">
        <v>22</v>
      </c>
      <c r="B25" s="16" t="s">
        <v>130</v>
      </c>
      <c r="C25" s="17" t="s">
        <v>131</v>
      </c>
      <c r="D25" s="18" t="s">
        <v>82</v>
      </c>
      <c r="E25" s="15" t="s">
        <v>83</v>
      </c>
      <c r="F25" s="15" t="s">
        <v>83</v>
      </c>
      <c r="G25" s="15" t="s">
        <v>83</v>
      </c>
      <c r="H25" s="15" t="s">
        <v>83</v>
      </c>
      <c r="I25" s="19">
        <v>1368.65585</v>
      </c>
      <c r="J25" s="19">
        <v>0</v>
      </c>
      <c r="K25" s="19">
        <f t="shared" si="0"/>
        <v>1368.65585</v>
      </c>
      <c r="L25" s="19">
        <f t="shared" si="1"/>
        <v>5</v>
      </c>
      <c r="M25" s="21"/>
      <c r="N25" s="22"/>
      <c r="O25" s="20" t="s">
        <v>85</v>
      </c>
      <c r="T25" s="23"/>
    </row>
    <row r="26" s="1" customFormat="1" ht="36" customHeight="1" spans="1:20">
      <c r="A26" s="15">
        <v>23</v>
      </c>
      <c r="B26" s="16" t="s">
        <v>132</v>
      </c>
      <c r="C26" s="17" t="s">
        <v>133</v>
      </c>
      <c r="D26" s="18" t="s">
        <v>134</v>
      </c>
      <c r="E26" s="15" t="s">
        <v>83</v>
      </c>
      <c r="F26" s="15" t="s">
        <v>83</v>
      </c>
      <c r="G26" s="15" t="s">
        <v>83</v>
      </c>
      <c r="H26" s="15" t="s">
        <v>83</v>
      </c>
      <c r="I26" s="19">
        <v>1606.532929</v>
      </c>
      <c r="J26" s="19">
        <v>0</v>
      </c>
      <c r="K26" s="19">
        <f t="shared" si="0"/>
        <v>1606.532929</v>
      </c>
      <c r="L26" s="19">
        <f t="shared" si="1"/>
        <v>5</v>
      </c>
      <c r="M26" s="21"/>
      <c r="N26" s="22"/>
      <c r="O26" s="20" t="s">
        <v>85</v>
      </c>
      <c r="T26" s="23"/>
    </row>
    <row r="27" s="1" customFormat="1" ht="36" customHeight="1" spans="1:20">
      <c r="A27" s="15">
        <v>24</v>
      </c>
      <c r="B27" s="16" t="s">
        <v>135</v>
      </c>
      <c r="C27" s="17" t="s">
        <v>136</v>
      </c>
      <c r="D27" s="18" t="s">
        <v>95</v>
      </c>
      <c r="E27" s="15" t="s">
        <v>83</v>
      </c>
      <c r="F27" s="15" t="s">
        <v>83</v>
      </c>
      <c r="G27" s="15" t="s">
        <v>83</v>
      </c>
      <c r="H27" s="15" t="s">
        <v>83</v>
      </c>
      <c r="I27" s="19">
        <v>29588.898034</v>
      </c>
      <c r="J27" s="19">
        <v>1241.034443</v>
      </c>
      <c r="K27" s="19">
        <f t="shared" si="0"/>
        <v>28347.863591</v>
      </c>
      <c r="L27" s="19">
        <v>100</v>
      </c>
      <c r="M27" s="21" t="s">
        <v>137</v>
      </c>
      <c r="N27" s="22"/>
      <c r="O27" s="20" t="s">
        <v>85</v>
      </c>
      <c r="T27" s="23"/>
    </row>
    <row r="28" s="1" customFormat="1" ht="36" customHeight="1" spans="1:20">
      <c r="A28" s="15">
        <v>25</v>
      </c>
      <c r="B28" s="16" t="s">
        <v>138</v>
      </c>
      <c r="C28" s="17" t="s">
        <v>139</v>
      </c>
      <c r="D28" s="18" t="s">
        <v>140</v>
      </c>
      <c r="E28" s="15" t="s">
        <v>83</v>
      </c>
      <c r="F28" s="15" t="s">
        <v>83</v>
      </c>
      <c r="G28" s="15" t="s">
        <v>83</v>
      </c>
      <c r="H28" s="15" t="s">
        <v>83</v>
      </c>
      <c r="I28" s="19">
        <v>5881.926833</v>
      </c>
      <c r="J28" s="19">
        <v>1625.275021</v>
      </c>
      <c r="K28" s="19">
        <f t="shared" si="0"/>
        <v>4256.651812</v>
      </c>
      <c r="L28" s="19">
        <f t="shared" si="1"/>
        <v>20</v>
      </c>
      <c r="M28" s="21" t="s">
        <v>141</v>
      </c>
      <c r="N28" s="22"/>
      <c r="O28" s="20" t="s">
        <v>85</v>
      </c>
      <c r="T28" s="23"/>
    </row>
    <row r="29" s="1" customFormat="1" ht="36" customHeight="1" spans="1:20">
      <c r="A29" s="15">
        <v>26</v>
      </c>
      <c r="B29" s="16" t="s">
        <v>142</v>
      </c>
      <c r="C29" s="17" t="s">
        <v>143</v>
      </c>
      <c r="D29" s="18" t="s">
        <v>82</v>
      </c>
      <c r="E29" s="15" t="s">
        <v>83</v>
      </c>
      <c r="F29" s="15" t="s">
        <v>83</v>
      </c>
      <c r="G29" s="15" t="s">
        <v>83</v>
      </c>
      <c r="H29" s="15" t="s">
        <v>83</v>
      </c>
      <c r="I29" s="19">
        <v>1329.461358</v>
      </c>
      <c r="J29" s="19">
        <v>0</v>
      </c>
      <c r="K29" s="19">
        <f t="shared" si="0"/>
        <v>1329.461358</v>
      </c>
      <c r="L29" s="19">
        <f t="shared" si="1"/>
        <v>5</v>
      </c>
      <c r="M29" s="21"/>
      <c r="N29" s="22"/>
      <c r="O29" s="20" t="s">
        <v>85</v>
      </c>
      <c r="T29" s="23"/>
    </row>
    <row r="30" s="1" customFormat="1" ht="36" customHeight="1" spans="1:20">
      <c r="A30" s="15">
        <v>27</v>
      </c>
      <c r="B30" s="16" t="s">
        <v>144</v>
      </c>
      <c r="C30" s="17" t="s">
        <v>145</v>
      </c>
      <c r="D30" s="18" t="s">
        <v>95</v>
      </c>
      <c r="E30" s="15" t="s">
        <v>83</v>
      </c>
      <c r="F30" s="15" t="s">
        <v>83</v>
      </c>
      <c r="G30" s="15" t="s">
        <v>83</v>
      </c>
      <c r="H30" s="15" t="s">
        <v>83</v>
      </c>
      <c r="I30" s="19">
        <v>2065.953767</v>
      </c>
      <c r="J30" s="19">
        <v>1.159756</v>
      </c>
      <c r="K30" s="19">
        <f t="shared" si="0"/>
        <v>2064.794011</v>
      </c>
      <c r="L30" s="19">
        <f t="shared" si="1"/>
        <v>10</v>
      </c>
      <c r="M30" s="21" t="s">
        <v>84</v>
      </c>
      <c r="N30" s="22"/>
      <c r="O30" s="20" t="s">
        <v>85</v>
      </c>
      <c r="T30" s="23"/>
    </row>
    <row r="31" s="1" customFormat="1" ht="36" customHeight="1" spans="1:20">
      <c r="A31" s="15">
        <v>28</v>
      </c>
      <c r="B31" s="16" t="s">
        <v>146</v>
      </c>
      <c r="C31" s="17" t="s">
        <v>147</v>
      </c>
      <c r="D31" s="18" t="s">
        <v>95</v>
      </c>
      <c r="E31" s="15" t="s">
        <v>83</v>
      </c>
      <c r="F31" s="15" t="s">
        <v>83</v>
      </c>
      <c r="G31" s="15" t="s">
        <v>83</v>
      </c>
      <c r="H31" s="15" t="s">
        <v>83</v>
      </c>
      <c r="I31" s="19">
        <v>8894.536951</v>
      </c>
      <c r="J31" s="19">
        <v>41.864636</v>
      </c>
      <c r="K31" s="19">
        <f t="shared" si="0"/>
        <v>8852.672315</v>
      </c>
      <c r="L31" s="19">
        <f t="shared" si="1"/>
        <v>40</v>
      </c>
      <c r="M31" s="21" t="s">
        <v>148</v>
      </c>
      <c r="N31" s="22"/>
      <c r="O31" s="20" t="s">
        <v>85</v>
      </c>
      <c r="T31" s="23"/>
    </row>
    <row r="32" s="1" customFormat="1" ht="36" customHeight="1" spans="1:20">
      <c r="A32" s="15">
        <v>29</v>
      </c>
      <c r="B32" s="16" t="s">
        <v>149</v>
      </c>
      <c r="C32" s="17" t="s">
        <v>150</v>
      </c>
      <c r="D32" s="18" t="s">
        <v>104</v>
      </c>
      <c r="E32" s="15" t="s">
        <v>83</v>
      </c>
      <c r="F32" s="15" t="s">
        <v>83</v>
      </c>
      <c r="G32" s="15" t="s">
        <v>83</v>
      </c>
      <c r="H32" s="15" t="s">
        <v>83</v>
      </c>
      <c r="I32" s="19">
        <v>1245.232665</v>
      </c>
      <c r="J32" s="19">
        <v>0</v>
      </c>
      <c r="K32" s="19">
        <f t="shared" si="0"/>
        <v>1245.232665</v>
      </c>
      <c r="L32" s="19">
        <f t="shared" si="1"/>
        <v>5</v>
      </c>
      <c r="M32" s="21"/>
      <c r="N32" s="22"/>
      <c r="O32" s="20" t="s">
        <v>85</v>
      </c>
      <c r="T32" s="23"/>
    </row>
    <row r="33" s="1" customFormat="1" ht="36" customHeight="1" spans="1:20">
      <c r="A33" s="15">
        <v>30</v>
      </c>
      <c r="B33" s="16" t="s">
        <v>151</v>
      </c>
      <c r="C33" s="17" t="s">
        <v>152</v>
      </c>
      <c r="D33" s="18" t="s">
        <v>134</v>
      </c>
      <c r="E33" s="15" t="s">
        <v>83</v>
      </c>
      <c r="F33" s="15" t="s">
        <v>83</v>
      </c>
      <c r="G33" s="15" t="s">
        <v>83</v>
      </c>
      <c r="H33" s="15" t="s">
        <v>83</v>
      </c>
      <c r="I33" s="19">
        <v>5794.550339</v>
      </c>
      <c r="J33" s="19">
        <v>2597.674425</v>
      </c>
      <c r="K33" s="19">
        <f t="shared" si="0"/>
        <v>3196.875914</v>
      </c>
      <c r="L33" s="19">
        <f t="shared" si="1"/>
        <v>15</v>
      </c>
      <c r="M33" s="21" t="s">
        <v>153</v>
      </c>
      <c r="N33" s="22"/>
      <c r="O33" s="20" t="s">
        <v>85</v>
      </c>
      <c r="T33" s="23"/>
    </row>
    <row r="34" s="1" customFormat="1" ht="36" customHeight="1" spans="1:20">
      <c r="A34" s="15">
        <v>31</v>
      </c>
      <c r="B34" s="16" t="s">
        <v>154</v>
      </c>
      <c r="C34" s="17" t="s">
        <v>155</v>
      </c>
      <c r="D34" s="18" t="s">
        <v>95</v>
      </c>
      <c r="E34" s="15" t="s">
        <v>83</v>
      </c>
      <c r="F34" s="15" t="s">
        <v>83</v>
      </c>
      <c r="G34" s="15" t="s">
        <v>83</v>
      </c>
      <c r="H34" s="15" t="s">
        <v>83</v>
      </c>
      <c r="I34" s="19">
        <v>2316.593258</v>
      </c>
      <c r="J34" s="19">
        <v>143.886876</v>
      </c>
      <c r="K34" s="19">
        <f t="shared" si="0"/>
        <v>2172.706382</v>
      </c>
      <c r="L34" s="19">
        <f t="shared" si="1"/>
        <v>10</v>
      </c>
      <c r="M34" s="21" t="s">
        <v>84</v>
      </c>
      <c r="N34" s="22"/>
      <c r="O34" s="20" t="s">
        <v>85</v>
      </c>
      <c r="T34" s="23"/>
    </row>
    <row r="35" s="1" customFormat="1" ht="36" customHeight="1" spans="1:20">
      <c r="A35" s="15">
        <v>32</v>
      </c>
      <c r="B35" s="16" t="s">
        <v>156</v>
      </c>
      <c r="C35" s="17" t="s">
        <v>157</v>
      </c>
      <c r="D35" s="18" t="s">
        <v>88</v>
      </c>
      <c r="E35" s="15" t="s">
        <v>83</v>
      </c>
      <c r="F35" s="15" t="s">
        <v>83</v>
      </c>
      <c r="G35" s="15" t="s">
        <v>83</v>
      </c>
      <c r="H35" s="15" t="s">
        <v>83</v>
      </c>
      <c r="I35" s="19">
        <v>2162.51689</v>
      </c>
      <c r="J35" s="19">
        <v>0</v>
      </c>
      <c r="K35" s="19">
        <f t="shared" si="0"/>
        <v>2162.51689</v>
      </c>
      <c r="L35" s="19">
        <f t="shared" si="1"/>
        <v>10</v>
      </c>
      <c r="M35" s="21"/>
      <c r="N35" s="22"/>
      <c r="O35" s="20" t="s">
        <v>85</v>
      </c>
      <c r="T35" s="23"/>
    </row>
    <row r="36" s="1" customFormat="1" ht="36" customHeight="1" spans="1:20">
      <c r="A36" s="15">
        <v>33</v>
      </c>
      <c r="B36" s="16" t="s">
        <v>158</v>
      </c>
      <c r="C36" s="17" t="s">
        <v>159</v>
      </c>
      <c r="D36" s="18" t="s">
        <v>95</v>
      </c>
      <c r="E36" s="15" t="s">
        <v>83</v>
      </c>
      <c r="F36" s="15" t="s">
        <v>83</v>
      </c>
      <c r="G36" s="15" t="s">
        <v>83</v>
      </c>
      <c r="H36" s="15" t="s">
        <v>83</v>
      </c>
      <c r="I36" s="19">
        <v>1027.047829</v>
      </c>
      <c r="J36" s="19">
        <v>0.0888</v>
      </c>
      <c r="K36" s="19">
        <f t="shared" si="0"/>
        <v>1026.959029</v>
      </c>
      <c r="L36" s="19">
        <f t="shared" si="1"/>
        <v>5</v>
      </c>
      <c r="M36" s="21" t="s">
        <v>84</v>
      </c>
      <c r="N36" s="22"/>
      <c r="O36" s="20" t="s">
        <v>85</v>
      </c>
      <c r="T36" s="23"/>
    </row>
    <row r="37" s="1" customFormat="1" ht="36" customHeight="1" spans="1:20">
      <c r="A37" s="15">
        <v>34</v>
      </c>
      <c r="B37" s="16" t="s">
        <v>160</v>
      </c>
      <c r="C37" s="17" t="s">
        <v>161</v>
      </c>
      <c r="D37" s="18" t="s">
        <v>82</v>
      </c>
      <c r="E37" s="15" t="s">
        <v>83</v>
      </c>
      <c r="F37" s="15" t="s">
        <v>83</v>
      </c>
      <c r="G37" s="15" t="s">
        <v>83</v>
      </c>
      <c r="H37" s="15" t="s">
        <v>83</v>
      </c>
      <c r="I37" s="19">
        <v>39770.721043</v>
      </c>
      <c r="J37" s="19">
        <v>0.459026</v>
      </c>
      <c r="K37" s="19">
        <f t="shared" si="0"/>
        <v>39770.262017</v>
      </c>
      <c r="L37" s="19">
        <v>100</v>
      </c>
      <c r="M37" s="21" t="s">
        <v>84</v>
      </c>
      <c r="N37" s="22"/>
      <c r="O37" s="20" t="s">
        <v>85</v>
      </c>
      <c r="T37" s="23"/>
    </row>
    <row r="38" s="1" customFormat="1" ht="36" customHeight="1" spans="1:20">
      <c r="A38" s="15">
        <v>35</v>
      </c>
      <c r="B38" s="16" t="s">
        <v>162</v>
      </c>
      <c r="C38" s="17" t="s">
        <v>163</v>
      </c>
      <c r="D38" s="18" t="s">
        <v>104</v>
      </c>
      <c r="E38" s="15" t="s">
        <v>83</v>
      </c>
      <c r="F38" s="15" t="s">
        <v>83</v>
      </c>
      <c r="G38" s="15" t="s">
        <v>83</v>
      </c>
      <c r="H38" s="15" t="s">
        <v>83</v>
      </c>
      <c r="I38" s="19">
        <v>1602.470794</v>
      </c>
      <c r="J38" s="19">
        <v>0</v>
      </c>
      <c r="K38" s="19">
        <f t="shared" si="0"/>
        <v>1602.470794</v>
      </c>
      <c r="L38" s="19">
        <f t="shared" si="1"/>
        <v>5</v>
      </c>
      <c r="M38" s="21"/>
      <c r="N38" s="22"/>
      <c r="O38" s="20" t="s">
        <v>85</v>
      </c>
      <c r="T38" s="23"/>
    </row>
    <row r="39" s="1" customFormat="1" ht="36" customHeight="1" spans="1:20">
      <c r="A39" s="15">
        <v>36</v>
      </c>
      <c r="B39" s="16" t="s">
        <v>164</v>
      </c>
      <c r="C39" s="17" t="s">
        <v>165</v>
      </c>
      <c r="D39" s="18" t="s">
        <v>134</v>
      </c>
      <c r="E39" s="15" t="s">
        <v>83</v>
      </c>
      <c r="F39" s="15" t="s">
        <v>83</v>
      </c>
      <c r="G39" s="15" t="s">
        <v>83</v>
      </c>
      <c r="H39" s="15" t="s">
        <v>83</v>
      </c>
      <c r="I39" s="19">
        <v>4769.528096</v>
      </c>
      <c r="J39" s="19">
        <v>1112.733663</v>
      </c>
      <c r="K39" s="19">
        <f t="shared" si="0"/>
        <v>3656.794433</v>
      </c>
      <c r="L39" s="19">
        <f t="shared" si="1"/>
        <v>15</v>
      </c>
      <c r="M39" s="21" t="s">
        <v>166</v>
      </c>
      <c r="N39" s="22"/>
      <c r="O39" s="20" t="s">
        <v>85</v>
      </c>
      <c r="T39" s="23"/>
    </row>
    <row r="40" s="1" customFormat="1" ht="36" customHeight="1" spans="1:20">
      <c r="A40" s="15">
        <v>37</v>
      </c>
      <c r="B40" s="16" t="s">
        <v>167</v>
      </c>
      <c r="C40" s="17" t="s">
        <v>168</v>
      </c>
      <c r="D40" s="18" t="s">
        <v>104</v>
      </c>
      <c r="E40" s="15" t="s">
        <v>83</v>
      </c>
      <c r="F40" s="15" t="s">
        <v>83</v>
      </c>
      <c r="G40" s="15" t="s">
        <v>83</v>
      </c>
      <c r="H40" s="15" t="s">
        <v>83</v>
      </c>
      <c r="I40" s="19">
        <v>4985.243707</v>
      </c>
      <c r="J40" s="19">
        <v>127.74678</v>
      </c>
      <c r="K40" s="19">
        <f t="shared" si="0"/>
        <v>4857.496927</v>
      </c>
      <c r="L40" s="19">
        <f t="shared" si="1"/>
        <v>20</v>
      </c>
      <c r="M40" s="21" t="s">
        <v>169</v>
      </c>
      <c r="N40" s="22"/>
      <c r="O40" s="20" t="s">
        <v>85</v>
      </c>
      <c r="T40" s="23"/>
    </row>
    <row r="41" s="1" customFormat="1" ht="36" customHeight="1" spans="1:20">
      <c r="A41" s="15">
        <v>38</v>
      </c>
      <c r="B41" s="16" t="s">
        <v>170</v>
      </c>
      <c r="C41" s="17" t="s">
        <v>171</v>
      </c>
      <c r="D41" s="18" t="s">
        <v>82</v>
      </c>
      <c r="E41" s="15" t="s">
        <v>83</v>
      </c>
      <c r="F41" s="15" t="s">
        <v>83</v>
      </c>
      <c r="G41" s="15" t="s">
        <v>83</v>
      </c>
      <c r="H41" s="15" t="s">
        <v>83</v>
      </c>
      <c r="I41" s="19">
        <v>2190.566443</v>
      </c>
      <c r="J41" s="19">
        <v>0</v>
      </c>
      <c r="K41" s="19">
        <f t="shared" si="0"/>
        <v>2190.566443</v>
      </c>
      <c r="L41" s="19">
        <f t="shared" si="1"/>
        <v>10</v>
      </c>
      <c r="M41" s="21"/>
      <c r="N41" s="22"/>
      <c r="O41" s="20" t="s">
        <v>85</v>
      </c>
      <c r="T41" s="23"/>
    </row>
    <row r="42" s="1" customFormat="1" ht="36" customHeight="1" spans="1:20">
      <c r="A42" s="15">
        <v>40</v>
      </c>
      <c r="B42" s="16" t="s">
        <v>172</v>
      </c>
      <c r="C42" s="17" t="s">
        <v>173</v>
      </c>
      <c r="D42" s="18" t="s">
        <v>134</v>
      </c>
      <c r="E42" s="15" t="s">
        <v>83</v>
      </c>
      <c r="F42" s="15" t="s">
        <v>83</v>
      </c>
      <c r="G42" s="15" t="s">
        <v>83</v>
      </c>
      <c r="H42" s="15" t="s">
        <v>83</v>
      </c>
      <c r="I42" s="19">
        <v>9010.576748</v>
      </c>
      <c r="J42" s="19">
        <v>5.873083</v>
      </c>
      <c r="K42" s="19">
        <f t="shared" si="0"/>
        <v>9004.703665</v>
      </c>
      <c r="L42" s="19">
        <f t="shared" si="1"/>
        <v>45</v>
      </c>
      <c r="M42" s="21" t="s">
        <v>174</v>
      </c>
      <c r="N42" s="22"/>
      <c r="O42" s="20" t="s">
        <v>85</v>
      </c>
      <c r="T42" s="23"/>
    </row>
    <row r="43" s="1" customFormat="1" ht="36" customHeight="1" spans="1:20">
      <c r="A43" s="15">
        <v>42</v>
      </c>
      <c r="B43" s="16" t="s">
        <v>175</v>
      </c>
      <c r="C43" s="17" t="s">
        <v>176</v>
      </c>
      <c r="D43" s="18" t="s">
        <v>82</v>
      </c>
      <c r="E43" s="15" t="s">
        <v>83</v>
      </c>
      <c r="F43" s="15" t="s">
        <v>83</v>
      </c>
      <c r="G43" s="15" t="s">
        <v>83</v>
      </c>
      <c r="H43" s="15" t="s">
        <v>83</v>
      </c>
      <c r="I43" s="19">
        <v>1403.711482</v>
      </c>
      <c r="J43" s="19">
        <v>1.74394</v>
      </c>
      <c r="K43" s="19">
        <f t="shared" si="0"/>
        <v>1401.967542</v>
      </c>
      <c r="L43" s="19">
        <f t="shared" si="1"/>
        <v>5</v>
      </c>
      <c r="M43" s="21" t="s">
        <v>177</v>
      </c>
      <c r="N43" s="22"/>
      <c r="O43" s="20" t="s">
        <v>85</v>
      </c>
      <c r="T43" s="23"/>
    </row>
    <row r="44" s="1" customFormat="1" ht="36" customHeight="1" spans="1:20">
      <c r="A44" s="15">
        <v>43</v>
      </c>
      <c r="B44" s="16" t="s">
        <v>178</v>
      </c>
      <c r="C44" s="17" t="s">
        <v>179</v>
      </c>
      <c r="D44" s="18" t="s">
        <v>82</v>
      </c>
      <c r="E44" s="15" t="s">
        <v>83</v>
      </c>
      <c r="F44" s="15" t="s">
        <v>83</v>
      </c>
      <c r="G44" s="15" t="s">
        <v>83</v>
      </c>
      <c r="H44" s="15" t="s">
        <v>83</v>
      </c>
      <c r="I44" s="19">
        <v>4163.082599</v>
      </c>
      <c r="J44" s="19">
        <v>0</v>
      </c>
      <c r="K44" s="19">
        <f t="shared" si="0"/>
        <v>4163.082599</v>
      </c>
      <c r="L44" s="19">
        <f t="shared" si="1"/>
        <v>20</v>
      </c>
      <c r="M44" s="21"/>
      <c r="N44" s="22"/>
      <c r="O44" s="20" t="s">
        <v>85</v>
      </c>
      <c r="T44" s="23"/>
    </row>
    <row r="45" s="1" customFormat="1" ht="36" customHeight="1" spans="1:20">
      <c r="A45" s="15">
        <v>44</v>
      </c>
      <c r="B45" s="16" t="s">
        <v>180</v>
      </c>
      <c r="C45" s="17" t="s">
        <v>181</v>
      </c>
      <c r="D45" s="18" t="s">
        <v>88</v>
      </c>
      <c r="E45" s="15" t="s">
        <v>83</v>
      </c>
      <c r="F45" s="15" t="s">
        <v>83</v>
      </c>
      <c r="G45" s="15" t="s">
        <v>83</v>
      </c>
      <c r="H45" s="15" t="s">
        <v>83</v>
      </c>
      <c r="I45" s="19">
        <v>1192.356132</v>
      </c>
      <c r="J45" s="19">
        <v>17.113456</v>
      </c>
      <c r="K45" s="19">
        <f t="shared" si="0"/>
        <v>1175.242676</v>
      </c>
      <c r="L45" s="19">
        <f t="shared" si="1"/>
        <v>5</v>
      </c>
      <c r="M45" s="21" t="s">
        <v>84</v>
      </c>
      <c r="N45" s="22"/>
      <c r="O45" s="20" t="s">
        <v>85</v>
      </c>
      <c r="T45" s="23"/>
    </row>
    <row r="46" s="1" customFormat="1" ht="36" customHeight="1" spans="1:20">
      <c r="A46" s="15">
        <v>45</v>
      </c>
      <c r="B46" s="16" t="s">
        <v>182</v>
      </c>
      <c r="C46" s="17" t="s">
        <v>183</v>
      </c>
      <c r="D46" s="18" t="s">
        <v>82</v>
      </c>
      <c r="E46" s="15" t="s">
        <v>83</v>
      </c>
      <c r="F46" s="15" t="s">
        <v>83</v>
      </c>
      <c r="G46" s="15" t="s">
        <v>83</v>
      </c>
      <c r="H46" s="15" t="s">
        <v>83</v>
      </c>
      <c r="I46" s="19">
        <v>7288.955402</v>
      </c>
      <c r="J46" s="19">
        <v>31.150029</v>
      </c>
      <c r="K46" s="19">
        <f t="shared" si="0"/>
        <v>7257.805373</v>
      </c>
      <c r="L46" s="19">
        <f t="shared" si="1"/>
        <v>35</v>
      </c>
      <c r="M46" s="21" t="s">
        <v>184</v>
      </c>
      <c r="N46" s="22"/>
      <c r="O46" s="20" t="s">
        <v>85</v>
      </c>
      <c r="T46" s="23"/>
    </row>
    <row r="47" s="1" customFormat="1" ht="36" customHeight="1" spans="1:20">
      <c r="A47" s="15">
        <v>46</v>
      </c>
      <c r="B47" s="16" t="s">
        <v>185</v>
      </c>
      <c r="C47" s="17" t="s">
        <v>186</v>
      </c>
      <c r="D47" s="18" t="s">
        <v>95</v>
      </c>
      <c r="E47" s="15" t="s">
        <v>83</v>
      </c>
      <c r="F47" s="15" t="s">
        <v>83</v>
      </c>
      <c r="G47" s="15" t="s">
        <v>83</v>
      </c>
      <c r="H47" s="15" t="s">
        <v>83</v>
      </c>
      <c r="I47" s="19">
        <v>2474.982667</v>
      </c>
      <c r="J47" s="19">
        <v>10.570209</v>
      </c>
      <c r="K47" s="19">
        <f t="shared" si="0"/>
        <v>2464.412458</v>
      </c>
      <c r="L47" s="19">
        <f t="shared" si="1"/>
        <v>10</v>
      </c>
      <c r="M47" s="21" t="s">
        <v>84</v>
      </c>
      <c r="N47" s="22"/>
      <c r="O47" s="20" t="s">
        <v>85</v>
      </c>
      <c r="T47" s="23"/>
    </row>
    <row r="48" s="1" customFormat="1" ht="36" customHeight="1" spans="1:20">
      <c r="A48" s="15">
        <v>47</v>
      </c>
      <c r="B48" s="16" t="s">
        <v>187</v>
      </c>
      <c r="C48" s="17" t="s">
        <v>188</v>
      </c>
      <c r="D48" s="18" t="s">
        <v>95</v>
      </c>
      <c r="E48" s="15" t="s">
        <v>83</v>
      </c>
      <c r="F48" s="15" t="s">
        <v>83</v>
      </c>
      <c r="G48" s="15" t="s">
        <v>83</v>
      </c>
      <c r="H48" s="15" t="s">
        <v>83</v>
      </c>
      <c r="I48" s="19">
        <v>2359.631269</v>
      </c>
      <c r="J48" s="19">
        <v>10.104045</v>
      </c>
      <c r="K48" s="19">
        <f t="shared" si="0"/>
        <v>2349.527224</v>
      </c>
      <c r="L48" s="19">
        <f t="shared" si="1"/>
        <v>10</v>
      </c>
      <c r="M48" s="21" t="s">
        <v>84</v>
      </c>
      <c r="N48" s="22"/>
      <c r="O48" s="20" t="s">
        <v>85</v>
      </c>
      <c r="T48" s="23"/>
    </row>
    <row r="49" s="1" customFormat="1" ht="36" customHeight="1" spans="1:20">
      <c r="A49" s="15">
        <v>48</v>
      </c>
      <c r="B49" s="16" t="s">
        <v>189</v>
      </c>
      <c r="C49" s="17" t="s">
        <v>190</v>
      </c>
      <c r="D49" s="18" t="s">
        <v>95</v>
      </c>
      <c r="E49" s="15" t="s">
        <v>83</v>
      </c>
      <c r="F49" s="15" t="s">
        <v>83</v>
      </c>
      <c r="G49" s="15" t="s">
        <v>83</v>
      </c>
      <c r="H49" s="15" t="s">
        <v>83</v>
      </c>
      <c r="I49" s="19">
        <v>1661.843356</v>
      </c>
      <c r="J49" s="19">
        <v>0.113926</v>
      </c>
      <c r="K49" s="19">
        <f t="shared" si="0"/>
        <v>1661.72943</v>
      </c>
      <c r="L49" s="19">
        <f t="shared" si="1"/>
        <v>5</v>
      </c>
      <c r="M49" s="21" t="s">
        <v>84</v>
      </c>
      <c r="N49" s="22"/>
      <c r="O49" s="20" t="s">
        <v>85</v>
      </c>
      <c r="T49" s="23"/>
    </row>
    <row r="50" s="1" customFormat="1" ht="36" customHeight="1" spans="1:20">
      <c r="A50" s="15">
        <v>49</v>
      </c>
      <c r="B50" s="16" t="s">
        <v>191</v>
      </c>
      <c r="C50" s="17" t="s">
        <v>192</v>
      </c>
      <c r="D50" s="18" t="s">
        <v>88</v>
      </c>
      <c r="E50" s="15" t="s">
        <v>83</v>
      </c>
      <c r="F50" s="15" t="s">
        <v>83</v>
      </c>
      <c r="G50" s="15" t="s">
        <v>83</v>
      </c>
      <c r="H50" s="15" t="s">
        <v>83</v>
      </c>
      <c r="I50" s="19">
        <v>2242.186876</v>
      </c>
      <c r="J50" s="19">
        <v>7.836138</v>
      </c>
      <c r="K50" s="19">
        <f t="shared" si="0"/>
        <v>2234.350738</v>
      </c>
      <c r="L50" s="19">
        <f t="shared" si="1"/>
        <v>10</v>
      </c>
      <c r="M50" s="21" t="s">
        <v>84</v>
      </c>
      <c r="N50" s="22"/>
      <c r="O50" s="20" t="s">
        <v>85</v>
      </c>
      <c r="T50" s="23"/>
    </row>
    <row r="51" s="1" customFormat="1" ht="36" customHeight="1" spans="1:20">
      <c r="A51" s="15">
        <v>50</v>
      </c>
      <c r="B51" s="16" t="s">
        <v>193</v>
      </c>
      <c r="C51" s="17" t="s">
        <v>194</v>
      </c>
      <c r="D51" s="18" t="s">
        <v>88</v>
      </c>
      <c r="E51" s="15" t="s">
        <v>83</v>
      </c>
      <c r="F51" s="15" t="s">
        <v>83</v>
      </c>
      <c r="G51" s="15" t="s">
        <v>83</v>
      </c>
      <c r="H51" s="15" t="s">
        <v>83</v>
      </c>
      <c r="I51" s="19">
        <v>13153.396778</v>
      </c>
      <c r="J51" s="19">
        <v>0</v>
      </c>
      <c r="K51" s="19">
        <f t="shared" si="0"/>
        <v>13153.396778</v>
      </c>
      <c r="L51" s="19">
        <f t="shared" si="1"/>
        <v>65</v>
      </c>
      <c r="M51" s="21"/>
      <c r="N51" s="22"/>
      <c r="O51" s="20" t="s">
        <v>85</v>
      </c>
      <c r="T51" s="23"/>
    </row>
    <row r="52" s="1" customFormat="1" ht="36" customHeight="1" spans="1:20">
      <c r="A52" s="15">
        <v>51</v>
      </c>
      <c r="B52" s="16" t="s">
        <v>195</v>
      </c>
      <c r="C52" s="17" t="s">
        <v>196</v>
      </c>
      <c r="D52" s="19" t="s">
        <v>197</v>
      </c>
      <c r="E52" s="15" t="s">
        <v>83</v>
      </c>
      <c r="F52" s="15" t="s">
        <v>83</v>
      </c>
      <c r="G52" s="15" t="s">
        <v>83</v>
      </c>
      <c r="H52" s="15" t="s">
        <v>83</v>
      </c>
      <c r="I52" s="19">
        <v>3140.845576</v>
      </c>
      <c r="J52" s="19">
        <v>798</v>
      </c>
      <c r="K52" s="19">
        <f t="shared" si="0"/>
        <v>2342.845576</v>
      </c>
      <c r="L52" s="19">
        <f t="shared" si="1"/>
        <v>10</v>
      </c>
      <c r="M52" s="21" t="s">
        <v>84</v>
      </c>
      <c r="N52" s="22"/>
      <c r="O52" s="20" t="s">
        <v>85</v>
      </c>
      <c r="T52" s="23"/>
    </row>
    <row r="53" s="1" customFormat="1" ht="36" customHeight="1" spans="1:20">
      <c r="A53" s="15">
        <v>52</v>
      </c>
      <c r="B53" s="16" t="s">
        <v>198</v>
      </c>
      <c r="C53" s="17" t="s">
        <v>199</v>
      </c>
      <c r="D53" s="18" t="s">
        <v>140</v>
      </c>
      <c r="E53" s="15" t="s">
        <v>83</v>
      </c>
      <c r="F53" s="15" t="s">
        <v>83</v>
      </c>
      <c r="G53" s="15" t="s">
        <v>83</v>
      </c>
      <c r="H53" s="15" t="s">
        <v>83</v>
      </c>
      <c r="I53" s="19">
        <v>5376.008553</v>
      </c>
      <c r="J53" s="19">
        <v>861.943588</v>
      </c>
      <c r="K53" s="19">
        <f t="shared" si="0"/>
        <v>4514.064965</v>
      </c>
      <c r="L53" s="19">
        <f t="shared" si="1"/>
        <v>20</v>
      </c>
      <c r="M53" s="21" t="s">
        <v>84</v>
      </c>
      <c r="N53" s="22"/>
      <c r="O53" s="20" t="s">
        <v>85</v>
      </c>
      <c r="T53" s="23"/>
    </row>
    <row r="54" s="1" customFormat="1" ht="36" customHeight="1" spans="1:20">
      <c r="A54" s="15">
        <v>53</v>
      </c>
      <c r="B54" s="16" t="s">
        <v>200</v>
      </c>
      <c r="C54" s="17" t="s">
        <v>201</v>
      </c>
      <c r="D54" s="18" t="s">
        <v>95</v>
      </c>
      <c r="E54" s="15" t="s">
        <v>83</v>
      </c>
      <c r="F54" s="15" t="s">
        <v>83</v>
      </c>
      <c r="G54" s="15" t="s">
        <v>83</v>
      </c>
      <c r="H54" s="15" t="s">
        <v>83</v>
      </c>
      <c r="I54" s="19">
        <v>6311.565053</v>
      </c>
      <c r="J54" s="19">
        <v>0</v>
      </c>
      <c r="K54" s="19">
        <f t="shared" si="0"/>
        <v>6311.565053</v>
      </c>
      <c r="L54" s="19">
        <f t="shared" si="1"/>
        <v>30</v>
      </c>
      <c r="M54" s="21"/>
      <c r="N54" s="22"/>
      <c r="O54" s="20" t="s">
        <v>85</v>
      </c>
      <c r="T54" s="23"/>
    </row>
    <row r="55" s="1" customFormat="1" ht="36" customHeight="1" spans="1:20">
      <c r="A55" s="15">
        <v>54</v>
      </c>
      <c r="B55" s="16" t="s">
        <v>202</v>
      </c>
      <c r="C55" s="17" t="s">
        <v>203</v>
      </c>
      <c r="D55" s="18" t="s">
        <v>82</v>
      </c>
      <c r="E55" s="15" t="s">
        <v>83</v>
      </c>
      <c r="F55" s="15" t="s">
        <v>83</v>
      </c>
      <c r="G55" s="15" t="s">
        <v>83</v>
      </c>
      <c r="H55" s="15" t="s">
        <v>83</v>
      </c>
      <c r="I55" s="19">
        <v>27980.982938</v>
      </c>
      <c r="J55" s="19">
        <v>74.340281</v>
      </c>
      <c r="K55" s="19">
        <f t="shared" si="0"/>
        <v>27906.642657</v>
      </c>
      <c r="L55" s="19">
        <v>100</v>
      </c>
      <c r="M55" s="21" t="s">
        <v>84</v>
      </c>
      <c r="N55" s="22"/>
      <c r="O55" s="20" t="s">
        <v>85</v>
      </c>
      <c r="T55" s="23"/>
    </row>
    <row r="56" s="1" customFormat="1" ht="36" customHeight="1" spans="1:20">
      <c r="A56" s="15">
        <v>56</v>
      </c>
      <c r="B56" s="16" t="s">
        <v>207</v>
      </c>
      <c r="C56" s="17" t="s">
        <v>208</v>
      </c>
      <c r="D56" s="18" t="s">
        <v>82</v>
      </c>
      <c r="E56" s="15" t="s">
        <v>83</v>
      </c>
      <c r="F56" s="15" t="s">
        <v>83</v>
      </c>
      <c r="G56" s="15" t="s">
        <v>83</v>
      </c>
      <c r="H56" s="15" t="s">
        <v>83</v>
      </c>
      <c r="I56" s="19">
        <v>2713.863137</v>
      </c>
      <c r="J56" s="19">
        <v>6.823566</v>
      </c>
      <c r="K56" s="19">
        <f t="shared" si="0"/>
        <v>2707.039571</v>
      </c>
      <c r="L56" s="19">
        <f t="shared" si="1"/>
        <v>10</v>
      </c>
      <c r="M56" s="21" t="s">
        <v>84</v>
      </c>
      <c r="N56" s="22"/>
      <c r="O56" s="20" t="s">
        <v>85</v>
      </c>
      <c r="T56" s="23"/>
    </row>
    <row r="57" s="1" customFormat="1" ht="36" customHeight="1" spans="1:20">
      <c r="A57" s="15">
        <v>57</v>
      </c>
      <c r="B57" s="16" t="s">
        <v>209</v>
      </c>
      <c r="C57" s="17" t="s">
        <v>210</v>
      </c>
      <c r="D57" s="19" t="s">
        <v>82</v>
      </c>
      <c r="E57" s="15" t="s">
        <v>83</v>
      </c>
      <c r="F57" s="15" t="s">
        <v>83</v>
      </c>
      <c r="G57" s="15" t="s">
        <v>83</v>
      </c>
      <c r="H57" s="15" t="s">
        <v>83</v>
      </c>
      <c r="I57" s="19">
        <v>1191.663102</v>
      </c>
      <c r="J57" s="19">
        <v>0</v>
      </c>
      <c r="K57" s="19">
        <f t="shared" si="0"/>
        <v>1191.663102</v>
      </c>
      <c r="L57" s="19">
        <f t="shared" si="1"/>
        <v>5</v>
      </c>
      <c r="M57" s="21"/>
      <c r="N57" s="22"/>
      <c r="O57" s="20" t="s">
        <v>85</v>
      </c>
      <c r="T57" s="23"/>
    </row>
    <row r="58" s="1" customFormat="1" ht="36" customHeight="1" spans="1:20">
      <c r="A58" s="15">
        <v>58</v>
      </c>
      <c r="B58" s="16" t="s">
        <v>211</v>
      </c>
      <c r="C58" s="17" t="s">
        <v>212</v>
      </c>
      <c r="D58" s="18" t="s">
        <v>82</v>
      </c>
      <c r="E58" s="15" t="s">
        <v>83</v>
      </c>
      <c r="F58" s="15" t="s">
        <v>83</v>
      </c>
      <c r="G58" s="15" t="s">
        <v>83</v>
      </c>
      <c r="H58" s="15" t="s">
        <v>83</v>
      </c>
      <c r="I58" s="19">
        <v>1819.249403</v>
      </c>
      <c r="J58" s="19">
        <v>5.361277</v>
      </c>
      <c r="K58" s="19">
        <f t="shared" si="0"/>
        <v>1813.888126</v>
      </c>
      <c r="L58" s="19">
        <f t="shared" si="1"/>
        <v>5</v>
      </c>
      <c r="M58" s="21" t="s">
        <v>84</v>
      </c>
      <c r="N58" s="22"/>
      <c r="O58" s="20" t="s">
        <v>85</v>
      </c>
      <c r="T58" s="23"/>
    </row>
    <row r="59" s="1" customFormat="1" ht="36" customHeight="1" spans="1:20">
      <c r="A59" s="15">
        <v>59</v>
      </c>
      <c r="B59" s="16" t="s">
        <v>213</v>
      </c>
      <c r="C59" s="17" t="s">
        <v>214</v>
      </c>
      <c r="D59" s="18" t="s">
        <v>82</v>
      </c>
      <c r="E59" s="15" t="s">
        <v>83</v>
      </c>
      <c r="F59" s="15" t="s">
        <v>83</v>
      </c>
      <c r="G59" s="15" t="s">
        <v>83</v>
      </c>
      <c r="H59" s="15" t="s">
        <v>83</v>
      </c>
      <c r="I59" s="19">
        <v>7878.912352</v>
      </c>
      <c r="J59" s="19">
        <v>0</v>
      </c>
      <c r="K59" s="19">
        <f t="shared" si="0"/>
        <v>7878.912352</v>
      </c>
      <c r="L59" s="19">
        <f t="shared" si="1"/>
        <v>35</v>
      </c>
      <c r="M59" s="21"/>
      <c r="N59" s="22"/>
      <c r="O59" s="20" t="s">
        <v>85</v>
      </c>
      <c r="T59" s="23"/>
    </row>
    <row r="60" s="1" customFormat="1" ht="36" customHeight="1" spans="1:20">
      <c r="A60" s="15">
        <v>60</v>
      </c>
      <c r="B60" s="16" t="s">
        <v>215</v>
      </c>
      <c r="C60" s="17" t="s">
        <v>216</v>
      </c>
      <c r="D60" s="18" t="s">
        <v>82</v>
      </c>
      <c r="E60" s="15" t="s">
        <v>83</v>
      </c>
      <c r="F60" s="15" t="s">
        <v>83</v>
      </c>
      <c r="G60" s="15" t="s">
        <v>83</v>
      </c>
      <c r="H60" s="15" t="s">
        <v>83</v>
      </c>
      <c r="I60" s="19">
        <v>41380.099883</v>
      </c>
      <c r="J60" s="19">
        <v>1737.492564</v>
      </c>
      <c r="K60" s="19">
        <f t="shared" si="0"/>
        <v>39642.607319</v>
      </c>
      <c r="L60" s="19">
        <v>100</v>
      </c>
      <c r="M60" s="21" t="s">
        <v>217</v>
      </c>
      <c r="N60" s="22"/>
      <c r="O60" s="20" t="s">
        <v>85</v>
      </c>
      <c r="T60" s="23"/>
    </row>
    <row r="61" s="1" customFormat="1" ht="36" customHeight="1" spans="1:20">
      <c r="A61" s="15">
        <v>61</v>
      </c>
      <c r="B61" s="16" t="s">
        <v>218</v>
      </c>
      <c r="C61" s="17" t="s">
        <v>219</v>
      </c>
      <c r="D61" s="18" t="s">
        <v>95</v>
      </c>
      <c r="E61" s="15" t="s">
        <v>83</v>
      </c>
      <c r="F61" s="15" t="s">
        <v>83</v>
      </c>
      <c r="G61" s="15" t="s">
        <v>83</v>
      </c>
      <c r="H61" s="15" t="s">
        <v>83</v>
      </c>
      <c r="I61" s="19">
        <v>3137.216957</v>
      </c>
      <c r="J61" s="19">
        <v>456.27</v>
      </c>
      <c r="K61" s="19">
        <f t="shared" si="0"/>
        <v>2680.946957</v>
      </c>
      <c r="L61" s="19">
        <f t="shared" si="1"/>
        <v>10</v>
      </c>
      <c r="M61" s="21" t="s">
        <v>220</v>
      </c>
      <c r="N61" s="22"/>
      <c r="O61" s="20" t="s">
        <v>85</v>
      </c>
      <c r="T61" s="23"/>
    </row>
    <row r="62" s="1" customFormat="1" ht="36" customHeight="1" spans="1:20">
      <c r="A62" s="15">
        <v>62</v>
      </c>
      <c r="B62" s="16" t="s">
        <v>221</v>
      </c>
      <c r="C62" s="17" t="s">
        <v>222</v>
      </c>
      <c r="D62" s="18" t="s">
        <v>95</v>
      </c>
      <c r="E62" s="15" t="s">
        <v>83</v>
      </c>
      <c r="F62" s="15" t="s">
        <v>83</v>
      </c>
      <c r="G62" s="15" t="s">
        <v>83</v>
      </c>
      <c r="H62" s="15" t="s">
        <v>83</v>
      </c>
      <c r="I62" s="19">
        <v>1718.513933</v>
      </c>
      <c r="J62" s="19">
        <v>18.05</v>
      </c>
      <c r="K62" s="19">
        <f t="shared" si="0"/>
        <v>1700.463933</v>
      </c>
      <c r="L62" s="19">
        <f t="shared" si="1"/>
        <v>5</v>
      </c>
      <c r="M62" s="21" t="s">
        <v>220</v>
      </c>
      <c r="N62" s="22"/>
      <c r="O62" s="20" t="s">
        <v>85</v>
      </c>
      <c r="T62" s="23"/>
    </row>
    <row r="63" s="1" customFormat="1" ht="36" customHeight="1" spans="1:20">
      <c r="A63" s="15">
        <v>63</v>
      </c>
      <c r="B63" s="16" t="s">
        <v>223</v>
      </c>
      <c r="C63" s="17" t="s">
        <v>224</v>
      </c>
      <c r="D63" s="18" t="s">
        <v>95</v>
      </c>
      <c r="E63" s="15" t="s">
        <v>83</v>
      </c>
      <c r="F63" s="15" t="s">
        <v>83</v>
      </c>
      <c r="G63" s="15" t="s">
        <v>83</v>
      </c>
      <c r="H63" s="15" t="s">
        <v>83</v>
      </c>
      <c r="I63" s="19">
        <v>2501.59642</v>
      </c>
      <c r="J63" s="19">
        <v>19.64</v>
      </c>
      <c r="K63" s="19">
        <f t="shared" si="0"/>
        <v>2481.95642</v>
      </c>
      <c r="L63" s="19">
        <f t="shared" si="1"/>
        <v>10</v>
      </c>
      <c r="M63" s="21" t="s">
        <v>220</v>
      </c>
      <c r="N63" s="22"/>
      <c r="O63" s="20" t="s">
        <v>85</v>
      </c>
      <c r="T63" s="23"/>
    </row>
    <row r="64" s="1" customFormat="1" ht="36" customHeight="1" spans="1:20">
      <c r="A64" s="15">
        <v>64</v>
      </c>
      <c r="B64" s="16" t="s">
        <v>225</v>
      </c>
      <c r="C64" s="17" t="s">
        <v>226</v>
      </c>
      <c r="D64" s="18" t="s">
        <v>82</v>
      </c>
      <c r="E64" s="15" t="s">
        <v>83</v>
      </c>
      <c r="F64" s="15" t="s">
        <v>83</v>
      </c>
      <c r="G64" s="15" t="s">
        <v>83</v>
      </c>
      <c r="H64" s="15" t="s">
        <v>83</v>
      </c>
      <c r="I64" s="19">
        <v>9999.7538</v>
      </c>
      <c r="J64" s="19">
        <v>39.622642</v>
      </c>
      <c r="K64" s="19">
        <f t="shared" si="0"/>
        <v>9960.131158</v>
      </c>
      <c r="L64" s="19">
        <f t="shared" si="1"/>
        <v>45</v>
      </c>
      <c r="M64" s="21" t="s">
        <v>227</v>
      </c>
      <c r="N64" s="22"/>
      <c r="O64" s="20" t="s">
        <v>85</v>
      </c>
      <c r="T64" s="23"/>
    </row>
    <row r="65" s="1" customFormat="1" ht="36" customHeight="1" spans="1:20">
      <c r="A65" s="15">
        <v>65</v>
      </c>
      <c r="B65" s="16" t="s">
        <v>228</v>
      </c>
      <c r="C65" s="17" t="s">
        <v>229</v>
      </c>
      <c r="D65" s="18" t="s">
        <v>95</v>
      </c>
      <c r="E65" s="15" t="s">
        <v>83</v>
      </c>
      <c r="F65" s="15" t="s">
        <v>83</v>
      </c>
      <c r="G65" s="15" t="s">
        <v>83</v>
      </c>
      <c r="H65" s="15" t="s">
        <v>83</v>
      </c>
      <c r="I65" s="19">
        <v>1683.063658</v>
      </c>
      <c r="J65" s="19">
        <v>0</v>
      </c>
      <c r="K65" s="19">
        <f t="shared" si="0"/>
        <v>1683.063658</v>
      </c>
      <c r="L65" s="19">
        <f t="shared" si="1"/>
        <v>5</v>
      </c>
      <c r="M65" s="21"/>
      <c r="N65" s="22"/>
      <c r="O65" s="20" t="s">
        <v>85</v>
      </c>
      <c r="T65" s="23"/>
    </row>
    <row r="66" s="1" customFormat="1" ht="36" customHeight="1" spans="1:20">
      <c r="A66" s="15">
        <v>66</v>
      </c>
      <c r="B66" s="16" t="s">
        <v>230</v>
      </c>
      <c r="C66" s="17" t="s">
        <v>231</v>
      </c>
      <c r="D66" s="18" t="s">
        <v>95</v>
      </c>
      <c r="E66" s="15" t="s">
        <v>83</v>
      </c>
      <c r="F66" s="15" t="s">
        <v>83</v>
      </c>
      <c r="G66" s="15" t="s">
        <v>83</v>
      </c>
      <c r="H66" s="15" t="s">
        <v>83</v>
      </c>
      <c r="I66" s="19">
        <v>5753.90392</v>
      </c>
      <c r="J66" s="19">
        <v>0.990826</v>
      </c>
      <c r="K66" s="19">
        <f t="shared" si="0"/>
        <v>5752.913094</v>
      </c>
      <c r="L66" s="19">
        <f t="shared" si="1"/>
        <v>25</v>
      </c>
      <c r="M66" s="21" t="s">
        <v>232</v>
      </c>
      <c r="N66" s="22"/>
      <c r="O66" s="20" t="s">
        <v>85</v>
      </c>
      <c r="T66" s="23"/>
    </row>
    <row r="67" s="1" customFormat="1" ht="36" customHeight="1" spans="1:20">
      <c r="A67" s="15">
        <v>67</v>
      </c>
      <c r="B67" s="16" t="s">
        <v>233</v>
      </c>
      <c r="C67" s="17" t="s">
        <v>234</v>
      </c>
      <c r="D67" s="18" t="s">
        <v>95</v>
      </c>
      <c r="E67" s="15" t="s">
        <v>83</v>
      </c>
      <c r="F67" s="15" t="s">
        <v>83</v>
      </c>
      <c r="G67" s="15" t="s">
        <v>83</v>
      </c>
      <c r="H67" s="15" t="s">
        <v>83</v>
      </c>
      <c r="I67" s="19">
        <v>1435.167217</v>
      </c>
      <c r="J67" s="19">
        <v>0</v>
      </c>
      <c r="K67" s="19">
        <f t="shared" si="0"/>
        <v>1435.167217</v>
      </c>
      <c r="L67" s="19">
        <f t="shared" si="1"/>
        <v>5</v>
      </c>
      <c r="M67" s="21"/>
      <c r="N67" s="22"/>
      <c r="O67" s="20" t="s">
        <v>85</v>
      </c>
      <c r="T67" s="23"/>
    </row>
    <row r="68" s="1" customFormat="1" ht="36" customHeight="1" spans="1:20">
      <c r="A68" s="15">
        <v>68</v>
      </c>
      <c r="B68" s="16" t="s">
        <v>235</v>
      </c>
      <c r="C68" s="17" t="s">
        <v>236</v>
      </c>
      <c r="D68" s="18" t="s">
        <v>237</v>
      </c>
      <c r="E68" s="15" t="s">
        <v>83</v>
      </c>
      <c r="F68" s="15" t="s">
        <v>83</v>
      </c>
      <c r="G68" s="15" t="s">
        <v>83</v>
      </c>
      <c r="H68" s="15" t="s">
        <v>83</v>
      </c>
      <c r="I68" s="19">
        <v>1728.19266</v>
      </c>
      <c r="J68" s="19">
        <v>0</v>
      </c>
      <c r="K68" s="19">
        <f t="shared" si="0"/>
        <v>1728.19266</v>
      </c>
      <c r="L68" s="19">
        <f t="shared" si="1"/>
        <v>5</v>
      </c>
      <c r="M68" s="21"/>
      <c r="N68" s="22"/>
      <c r="O68" s="20" t="s">
        <v>85</v>
      </c>
      <c r="T68" s="23"/>
    </row>
    <row r="69" s="1" customFormat="1" ht="36" customHeight="1" spans="1:20">
      <c r="A69" s="15">
        <v>69</v>
      </c>
      <c r="B69" s="16" t="s">
        <v>238</v>
      </c>
      <c r="C69" s="17" t="s">
        <v>239</v>
      </c>
      <c r="D69" s="18" t="s">
        <v>104</v>
      </c>
      <c r="E69" s="15" t="s">
        <v>83</v>
      </c>
      <c r="F69" s="15" t="s">
        <v>83</v>
      </c>
      <c r="G69" s="15" t="s">
        <v>83</v>
      </c>
      <c r="H69" s="15" t="s">
        <v>83</v>
      </c>
      <c r="I69" s="19">
        <v>8193.112277</v>
      </c>
      <c r="J69" s="19">
        <v>0.4</v>
      </c>
      <c r="K69" s="19">
        <f t="shared" ref="K69:K105" si="2">I69-J69</f>
        <v>8192.712277</v>
      </c>
      <c r="L69" s="19">
        <f t="shared" ref="L69:L104" si="3">INT(K69/1000)*5</f>
        <v>40</v>
      </c>
      <c r="M69" s="21" t="s">
        <v>84</v>
      </c>
      <c r="N69" s="22"/>
      <c r="O69" s="20" t="s">
        <v>85</v>
      </c>
      <c r="T69" s="23"/>
    </row>
    <row r="70" s="1" customFormat="1" ht="36" customHeight="1" spans="1:20">
      <c r="A70" s="15">
        <v>70</v>
      </c>
      <c r="B70" s="16" t="s">
        <v>240</v>
      </c>
      <c r="C70" s="17" t="s">
        <v>241</v>
      </c>
      <c r="D70" s="18" t="s">
        <v>140</v>
      </c>
      <c r="E70" s="15" t="s">
        <v>83</v>
      </c>
      <c r="F70" s="15" t="s">
        <v>83</v>
      </c>
      <c r="G70" s="15" t="s">
        <v>83</v>
      </c>
      <c r="H70" s="15" t="s">
        <v>83</v>
      </c>
      <c r="I70" s="19">
        <v>8399.091262</v>
      </c>
      <c r="J70" s="19">
        <v>217.589797</v>
      </c>
      <c r="K70" s="19">
        <f t="shared" si="2"/>
        <v>8181.501465</v>
      </c>
      <c r="L70" s="19">
        <f t="shared" si="3"/>
        <v>40</v>
      </c>
      <c r="M70" s="21" t="s">
        <v>242</v>
      </c>
      <c r="N70" s="22"/>
      <c r="O70" s="20" t="s">
        <v>85</v>
      </c>
      <c r="T70" s="23"/>
    </row>
    <row r="71" s="1" customFormat="1" ht="36" customHeight="1" spans="1:20">
      <c r="A71" s="15">
        <v>71</v>
      </c>
      <c r="B71" s="16" t="s">
        <v>243</v>
      </c>
      <c r="C71" s="17" t="s">
        <v>244</v>
      </c>
      <c r="D71" s="18" t="s">
        <v>82</v>
      </c>
      <c r="E71" s="15" t="s">
        <v>83</v>
      </c>
      <c r="F71" s="15" t="s">
        <v>83</v>
      </c>
      <c r="G71" s="15" t="s">
        <v>83</v>
      </c>
      <c r="H71" s="15" t="s">
        <v>83</v>
      </c>
      <c r="I71" s="19">
        <v>9783.286631</v>
      </c>
      <c r="J71" s="19">
        <v>0</v>
      </c>
      <c r="K71" s="19">
        <f t="shared" si="2"/>
        <v>9783.286631</v>
      </c>
      <c r="L71" s="19">
        <f t="shared" si="3"/>
        <v>45</v>
      </c>
      <c r="M71" s="21"/>
      <c r="N71" s="22"/>
      <c r="O71" s="20" t="s">
        <v>85</v>
      </c>
      <c r="T71" s="23"/>
    </row>
    <row r="72" s="1" customFormat="1" ht="36" customHeight="1" spans="1:20">
      <c r="A72" s="15">
        <v>72</v>
      </c>
      <c r="B72" s="16" t="s">
        <v>245</v>
      </c>
      <c r="C72" s="17" t="s">
        <v>246</v>
      </c>
      <c r="D72" s="18" t="s">
        <v>134</v>
      </c>
      <c r="E72" s="15" t="s">
        <v>83</v>
      </c>
      <c r="F72" s="15" t="s">
        <v>83</v>
      </c>
      <c r="G72" s="15" t="s">
        <v>83</v>
      </c>
      <c r="H72" s="15" t="s">
        <v>83</v>
      </c>
      <c r="I72" s="19">
        <v>1093.968701</v>
      </c>
      <c r="J72" s="19">
        <v>0</v>
      </c>
      <c r="K72" s="19">
        <f t="shared" si="2"/>
        <v>1093.968701</v>
      </c>
      <c r="L72" s="19">
        <f t="shared" si="3"/>
        <v>5</v>
      </c>
      <c r="M72" s="21"/>
      <c r="N72" s="22"/>
      <c r="O72" s="20" t="s">
        <v>85</v>
      </c>
      <c r="T72" s="23"/>
    </row>
    <row r="73" s="1" customFormat="1" ht="36" customHeight="1" spans="1:20">
      <c r="A73" s="15">
        <v>73</v>
      </c>
      <c r="B73" s="16" t="s">
        <v>247</v>
      </c>
      <c r="C73" s="17" t="s">
        <v>248</v>
      </c>
      <c r="D73" s="18" t="s">
        <v>95</v>
      </c>
      <c r="E73" s="15" t="s">
        <v>83</v>
      </c>
      <c r="F73" s="15" t="s">
        <v>83</v>
      </c>
      <c r="G73" s="15" t="s">
        <v>83</v>
      </c>
      <c r="H73" s="15" t="s">
        <v>83</v>
      </c>
      <c r="I73" s="19">
        <v>44233.972898</v>
      </c>
      <c r="J73" s="19">
        <v>2691.3</v>
      </c>
      <c r="K73" s="19">
        <f t="shared" si="2"/>
        <v>41542.672898</v>
      </c>
      <c r="L73" s="19">
        <v>100</v>
      </c>
      <c r="M73" s="21" t="s">
        <v>249</v>
      </c>
      <c r="N73" s="22"/>
      <c r="O73" s="20" t="s">
        <v>85</v>
      </c>
      <c r="T73" s="23"/>
    </row>
    <row r="74" s="1" customFormat="1" ht="36" customHeight="1" spans="1:20">
      <c r="A74" s="15">
        <v>74</v>
      </c>
      <c r="B74" s="16" t="s">
        <v>250</v>
      </c>
      <c r="C74" s="17" t="s">
        <v>251</v>
      </c>
      <c r="D74" s="18" t="s">
        <v>95</v>
      </c>
      <c r="E74" s="15" t="s">
        <v>83</v>
      </c>
      <c r="F74" s="15" t="s">
        <v>83</v>
      </c>
      <c r="G74" s="15" t="s">
        <v>83</v>
      </c>
      <c r="H74" s="15" t="s">
        <v>83</v>
      </c>
      <c r="I74" s="19">
        <v>9017.422256</v>
      </c>
      <c r="J74" s="19">
        <v>9.13633</v>
      </c>
      <c r="K74" s="19">
        <f t="shared" si="2"/>
        <v>9008.285926</v>
      </c>
      <c r="L74" s="19">
        <f t="shared" si="3"/>
        <v>45</v>
      </c>
      <c r="M74" s="21" t="s">
        <v>84</v>
      </c>
      <c r="N74" s="22"/>
      <c r="O74" s="20" t="s">
        <v>85</v>
      </c>
      <c r="T74" s="23"/>
    </row>
    <row r="75" s="1" customFormat="1" ht="36" customHeight="1" spans="1:20">
      <c r="A75" s="15">
        <v>75</v>
      </c>
      <c r="B75" s="16" t="s">
        <v>252</v>
      </c>
      <c r="C75" s="17" t="s">
        <v>253</v>
      </c>
      <c r="D75" s="18" t="s">
        <v>95</v>
      </c>
      <c r="E75" s="15" t="s">
        <v>83</v>
      </c>
      <c r="F75" s="15" t="s">
        <v>83</v>
      </c>
      <c r="G75" s="15" t="s">
        <v>83</v>
      </c>
      <c r="H75" s="15" t="s">
        <v>83</v>
      </c>
      <c r="I75" s="19">
        <v>2990.181294</v>
      </c>
      <c r="J75" s="19">
        <v>0</v>
      </c>
      <c r="K75" s="19">
        <f t="shared" si="2"/>
        <v>2990.181294</v>
      </c>
      <c r="L75" s="19">
        <f t="shared" si="3"/>
        <v>10</v>
      </c>
      <c r="M75" s="21"/>
      <c r="N75" s="22"/>
      <c r="O75" s="20" t="s">
        <v>85</v>
      </c>
      <c r="T75" s="23"/>
    </row>
    <row r="76" s="1" customFormat="1" ht="36" customHeight="1" spans="1:20">
      <c r="A76" s="15">
        <v>76</v>
      </c>
      <c r="B76" s="16" t="s">
        <v>254</v>
      </c>
      <c r="C76" s="17" t="s">
        <v>255</v>
      </c>
      <c r="D76" s="18" t="s">
        <v>134</v>
      </c>
      <c r="E76" s="15" t="s">
        <v>83</v>
      </c>
      <c r="F76" s="15" t="s">
        <v>83</v>
      </c>
      <c r="G76" s="15" t="s">
        <v>83</v>
      </c>
      <c r="H76" s="15" t="s">
        <v>83</v>
      </c>
      <c r="I76" s="19">
        <v>1337.371573</v>
      </c>
      <c r="J76" s="19">
        <v>0</v>
      </c>
      <c r="K76" s="19">
        <f t="shared" si="2"/>
        <v>1337.371573</v>
      </c>
      <c r="L76" s="19">
        <f t="shared" si="3"/>
        <v>5</v>
      </c>
      <c r="M76" s="21"/>
      <c r="N76" s="22"/>
      <c r="O76" s="20" t="s">
        <v>85</v>
      </c>
      <c r="T76" s="23"/>
    </row>
    <row r="77" s="1" customFormat="1" ht="36" customHeight="1" spans="1:20">
      <c r="A77" s="15">
        <v>77</v>
      </c>
      <c r="B77" s="16" t="s">
        <v>256</v>
      </c>
      <c r="C77" s="17" t="s">
        <v>257</v>
      </c>
      <c r="D77" s="18" t="s">
        <v>82</v>
      </c>
      <c r="E77" s="15" t="s">
        <v>83</v>
      </c>
      <c r="F77" s="15" t="s">
        <v>83</v>
      </c>
      <c r="G77" s="15" t="s">
        <v>83</v>
      </c>
      <c r="H77" s="15" t="s">
        <v>83</v>
      </c>
      <c r="I77" s="19">
        <v>14339.984085</v>
      </c>
      <c r="J77" s="19">
        <v>1.952741</v>
      </c>
      <c r="K77" s="19">
        <f t="shared" si="2"/>
        <v>14338.031344</v>
      </c>
      <c r="L77" s="19">
        <f t="shared" si="3"/>
        <v>70</v>
      </c>
      <c r="M77" s="21" t="s">
        <v>84</v>
      </c>
      <c r="N77" s="22"/>
      <c r="O77" s="20" t="s">
        <v>85</v>
      </c>
      <c r="T77" s="23"/>
    </row>
    <row r="78" s="1" customFormat="1" ht="36" customHeight="1" spans="1:20">
      <c r="A78" s="15">
        <v>78</v>
      </c>
      <c r="B78" s="16" t="s">
        <v>258</v>
      </c>
      <c r="C78" s="17" t="s">
        <v>259</v>
      </c>
      <c r="D78" s="18" t="s">
        <v>104</v>
      </c>
      <c r="E78" s="15" t="s">
        <v>83</v>
      </c>
      <c r="F78" s="15" t="s">
        <v>83</v>
      </c>
      <c r="G78" s="15" t="s">
        <v>83</v>
      </c>
      <c r="H78" s="15" t="s">
        <v>83</v>
      </c>
      <c r="I78" s="19">
        <v>36924.245344</v>
      </c>
      <c r="J78" s="19">
        <v>0</v>
      </c>
      <c r="K78" s="19">
        <f t="shared" si="2"/>
        <v>36924.245344</v>
      </c>
      <c r="L78" s="19">
        <v>100</v>
      </c>
      <c r="M78" s="21"/>
      <c r="N78" s="22"/>
      <c r="O78" s="20" t="s">
        <v>85</v>
      </c>
      <c r="T78" s="23"/>
    </row>
    <row r="79" s="1" customFormat="1" ht="36" customHeight="1" spans="1:20">
      <c r="A79" s="15">
        <v>79</v>
      </c>
      <c r="B79" s="16" t="s">
        <v>260</v>
      </c>
      <c r="C79" s="17" t="s">
        <v>261</v>
      </c>
      <c r="D79" s="18" t="s">
        <v>82</v>
      </c>
      <c r="E79" s="15" t="s">
        <v>83</v>
      </c>
      <c r="F79" s="15" t="s">
        <v>83</v>
      </c>
      <c r="G79" s="15" t="s">
        <v>83</v>
      </c>
      <c r="H79" s="15" t="s">
        <v>83</v>
      </c>
      <c r="I79" s="19">
        <v>2909.89453</v>
      </c>
      <c r="J79" s="19">
        <v>0</v>
      </c>
      <c r="K79" s="19">
        <f t="shared" si="2"/>
        <v>2909.89453</v>
      </c>
      <c r="L79" s="19">
        <f t="shared" si="3"/>
        <v>10</v>
      </c>
      <c r="M79" s="21"/>
      <c r="N79" s="22"/>
      <c r="O79" s="20" t="s">
        <v>85</v>
      </c>
      <c r="T79" s="23"/>
    </row>
    <row r="80" s="1" customFormat="1" ht="36" customHeight="1" spans="1:20">
      <c r="A80" s="15">
        <v>80</v>
      </c>
      <c r="B80" s="16" t="s">
        <v>262</v>
      </c>
      <c r="C80" s="17" t="s">
        <v>263</v>
      </c>
      <c r="D80" s="18" t="s">
        <v>88</v>
      </c>
      <c r="E80" s="15" t="s">
        <v>83</v>
      </c>
      <c r="F80" s="15" t="s">
        <v>83</v>
      </c>
      <c r="G80" s="15" t="s">
        <v>83</v>
      </c>
      <c r="H80" s="15" t="s">
        <v>83</v>
      </c>
      <c r="I80" s="19">
        <v>13387.082176</v>
      </c>
      <c r="J80" s="19">
        <v>2583.693431</v>
      </c>
      <c r="K80" s="19">
        <f t="shared" si="2"/>
        <v>10803.388745</v>
      </c>
      <c r="L80" s="19">
        <f t="shared" si="3"/>
        <v>50</v>
      </c>
      <c r="M80" s="21" t="s">
        <v>84</v>
      </c>
      <c r="N80" s="22"/>
      <c r="O80" s="20" t="s">
        <v>85</v>
      </c>
      <c r="T80" s="23"/>
    </row>
    <row r="81" s="1" customFormat="1" ht="36" customHeight="1" spans="1:20">
      <c r="A81" s="15">
        <v>81</v>
      </c>
      <c r="B81" s="16" t="s">
        <v>264</v>
      </c>
      <c r="C81" s="17" t="s">
        <v>265</v>
      </c>
      <c r="D81" s="18" t="s">
        <v>104</v>
      </c>
      <c r="E81" s="15" t="s">
        <v>83</v>
      </c>
      <c r="F81" s="15" t="s">
        <v>83</v>
      </c>
      <c r="G81" s="15" t="s">
        <v>83</v>
      </c>
      <c r="H81" s="15" t="s">
        <v>83</v>
      </c>
      <c r="I81" s="19">
        <v>6404.54824</v>
      </c>
      <c r="J81" s="19">
        <v>0</v>
      </c>
      <c r="K81" s="19">
        <f t="shared" si="2"/>
        <v>6404.54824</v>
      </c>
      <c r="L81" s="19">
        <f t="shared" si="3"/>
        <v>30</v>
      </c>
      <c r="M81" s="21"/>
      <c r="N81" s="22"/>
      <c r="O81" s="20" t="s">
        <v>85</v>
      </c>
      <c r="T81" s="23"/>
    </row>
    <row r="82" s="1" customFormat="1" ht="36" customHeight="1" spans="1:20">
      <c r="A82" s="15">
        <v>82</v>
      </c>
      <c r="B82" s="16" t="s">
        <v>266</v>
      </c>
      <c r="C82" s="17" t="s">
        <v>267</v>
      </c>
      <c r="D82" s="18" t="s">
        <v>134</v>
      </c>
      <c r="E82" s="15" t="s">
        <v>83</v>
      </c>
      <c r="F82" s="15" t="s">
        <v>83</v>
      </c>
      <c r="G82" s="15" t="s">
        <v>83</v>
      </c>
      <c r="H82" s="15" t="s">
        <v>83</v>
      </c>
      <c r="I82" s="19">
        <v>6904.062332</v>
      </c>
      <c r="J82" s="19">
        <v>0</v>
      </c>
      <c r="K82" s="19">
        <f t="shared" si="2"/>
        <v>6904.062332</v>
      </c>
      <c r="L82" s="19">
        <f t="shared" si="3"/>
        <v>30</v>
      </c>
      <c r="M82" s="21"/>
      <c r="N82" s="22"/>
      <c r="O82" s="20" t="s">
        <v>85</v>
      </c>
      <c r="T82" s="23"/>
    </row>
    <row r="83" s="1" customFormat="1" ht="36" customHeight="1" spans="1:20">
      <c r="A83" s="15">
        <v>83</v>
      </c>
      <c r="B83" s="16" t="s">
        <v>268</v>
      </c>
      <c r="C83" s="17" t="s">
        <v>269</v>
      </c>
      <c r="D83" s="18" t="s">
        <v>82</v>
      </c>
      <c r="E83" s="15" t="s">
        <v>83</v>
      </c>
      <c r="F83" s="15" t="s">
        <v>83</v>
      </c>
      <c r="G83" s="15" t="s">
        <v>83</v>
      </c>
      <c r="H83" s="15" t="s">
        <v>83</v>
      </c>
      <c r="I83" s="19">
        <v>1241.764522</v>
      </c>
      <c r="J83" s="19">
        <v>0</v>
      </c>
      <c r="K83" s="19">
        <f t="shared" si="2"/>
        <v>1241.764522</v>
      </c>
      <c r="L83" s="19">
        <f t="shared" si="3"/>
        <v>5</v>
      </c>
      <c r="M83" s="21"/>
      <c r="N83" s="22"/>
      <c r="O83" s="20" t="s">
        <v>85</v>
      </c>
      <c r="T83" s="23"/>
    </row>
    <row r="84" s="1" customFormat="1" ht="36" customHeight="1" spans="1:20">
      <c r="A84" s="15">
        <v>84</v>
      </c>
      <c r="B84" s="16" t="s">
        <v>270</v>
      </c>
      <c r="C84" s="17" t="s">
        <v>271</v>
      </c>
      <c r="D84" s="18" t="s">
        <v>95</v>
      </c>
      <c r="E84" s="15" t="s">
        <v>83</v>
      </c>
      <c r="F84" s="15" t="s">
        <v>83</v>
      </c>
      <c r="G84" s="15" t="s">
        <v>83</v>
      </c>
      <c r="H84" s="15" t="s">
        <v>83</v>
      </c>
      <c r="I84" s="19">
        <v>13017.830148</v>
      </c>
      <c r="J84" s="19">
        <v>0</v>
      </c>
      <c r="K84" s="19">
        <f t="shared" si="2"/>
        <v>13017.830148</v>
      </c>
      <c r="L84" s="19">
        <f t="shared" si="3"/>
        <v>65</v>
      </c>
      <c r="M84" s="21"/>
      <c r="N84" s="22"/>
      <c r="O84" s="20" t="s">
        <v>85</v>
      </c>
      <c r="T84" s="23"/>
    </row>
    <row r="85" s="1" customFormat="1" ht="36" customHeight="1" spans="1:20">
      <c r="A85" s="15">
        <v>85</v>
      </c>
      <c r="B85" s="16" t="s">
        <v>272</v>
      </c>
      <c r="C85" s="17" t="s">
        <v>273</v>
      </c>
      <c r="D85" s="18" t="s">
        <v>95</v>
      </c>
      <c r="E85" s="15" t="s">
        <v>83</v>
      </c>
      <c r="F85" s="15" t="s">
        <v>83</v>
      </c>
      <c r="G85" s="15" t="s">
        <v>83</v>
      </c>
      <c r="H85" s="15" t="s">
        <v>83</v>
      </c>
      <c r="I85" s="19">
        <v>7033.487561</v>
      </c>
      <c r="J85" s="19">
        <v>2185.557773</v>
      </c>
      <c r="K85" s="19">
        <f t="shared" si="2"/>
        <v>4847.929788</v>
      </c>
      <c r="L85" s="19">
        <f t="shared" si="3"/>
        <v>20</v>
      </c>
      <c r="M85" s="21" t="s">
        <v>274</v>
      </c>
      <c r="N85" s="22"/>
      <c r="O85" s="20" t="s">
        <v>85</v>
      </c>
      <c r="T85" s="23"/>
    </row>
    <row r="86" s="1" customFormat="1" ht="36" customHeight="1" spans="1:20">
      <c r="A86" s="15">
        <v>86</v>
      </c>
      <c r="B86" s="16" t="s">
        <v>275</v>
      </c>
      <c r="C86" s="17" t="s">
        <v>276</v>
      </c>
      <c r="D86" s="18" t="s">
        <v>82</v>
      </c>
      <c r="E86" s="15" t="s">
        <v>83</v>
      </c>
      <c r="F86" s="15" t="s">
        <v>83</v>
      </c>
      <c r="G86" s="15" t="s">
        <v>83</v>
      </c>
      <c r="H86" s="15" t="s">
        <v>83</v>
      </c>
      <c r="I86" s="19">
        <v>2575.594503</v>
      </c>
      <c r="J86" s="19">
        <v>0</v>
      </c>
      <c r="K86" s="19">
        <f t="shared" si="2"/>
        <v>2575.594503</v>
      </c>
      <c r="L86" s="19">
        <f t="shared" si="3"/>
        <v>10</v>
      </c>
      <c r="M86" s="21"/>
      <c r="N86" s="22"/>
      <c r="O86" s="20" t="s">
        <v>85</v>
      </c>
      <c r="T86" s="23"/>
    </row>
    <row r="87" s="1" customFormat="1" ht="36" customHeight="1" spans="1:20">
      <c r="A87" s="15">
        <v>87</v>
      </c>
      <c r="B87" s="16" t="s">
        <v>277</v>
      </c>
      <c r="C87" s="17" t="s">
        <v>278</v>
      </c>
      <c r="D87" s="18" t="s">
        <v>88</v>
      </c>
      <c r="E87" s="15" t="s">
        <v>83</v>
      </c>
      <c r="F87" s="15" t="s">
        <v>83</v>
      </c>
      <c r="G87" s="15" t="s">
        <v>83</v>
      </c>
      <c r="H87" s="15" t="s">
        <v>83</v>
      </c>
      <c r="I87" s="19">
        <v>2459.904231</v>
      </c>
      <c r="J87" s="19">
        <v>12.192299</v>
      </c>
      <c r="K87" s="19">
        <f t="shared" si="2"/>
        <v>2447.711932</v>
      </c>
      <c r="L87" s="19">
        <f t="shared" si="3"/>
        <v>10</v>
      </c>
      <c r="M87" s="21" t="s">
        <v>84</v>
      </c>
      <c r="N87" s="22"/>
      <c r="O87" s="20" t="s">
        <v>85</v>
      </c>
      <c r="T87" s="23"/>
    </row>
    <row r="88" s="1" customFormat="1" ht="36" customHeight="1" spans="1:20">
      <c r="A88" s="15">
        <v>88</v>
      </c>
      <c r="B88" s="16" t="s">
        <v>279</v>
      </c>
      <c r="C88" s="17" t="s">
        <v>280</v>
      </c>
      <c r="D88" s="18" t="s">
        <v>104</v>
      </c>
      <c r="E88" s="15" t="s">
        <v>83</v>
      </c>
      <c r="F88" s="15" t="s">
        <v>83</v>
      </c>
      <c r="G88" s="15" t="s">
        <v>83</v>
      </c>
      <c r="H88" s="15" t="s">
        <v>83</v>
      </c>
      <c r="I88" s="19">
        <v>3137.150997</v>
      </c>
      <c r="J88" s="19">
        <v>21.752459</v>
      </c>
      <c r="K88" s="19">
        <f t="shared" si="2"/>
        <v>3115.398538</v>
      </c>
      <c r="L88" s="19">
        <f t="shared" si="3"/>
        <v>15</v>
      </c>
      <c r="M88" s="21" t="s">
        <v>84</v>
      </c>
      <c r="N88" s="22"/>
      <c r="O88" s="20" t="s">
        <v>85</v>
      </c>
      <c r="T88" s="23"/>
    </row>
    <row r="89" s="1" customFormat="1" ht="36" customHeight="1" spans="1:20">
      <c r="A89" s="15">
        <v>89</v>
      </c>
      <c r="B89" s="16" t="s">
        <v>281</v>
      </c>
      <c r="C89" s="17" t="s">
        <v>282</v>
      </c>
      <c r="D89" s="18" t="s">
        <v>88</v>
      </c>
      <c r="E89" s="15" t="s">
        <v>83</v>
      </c>
      <c r="F89" s="15" t="s">
        <v>83</v>
      </c>
      <c r="G89" s="15" t="s">
        <v>83</v>
      </c>
      <c r="H89" s="15" t="s">
        <v>83</v>
      </c>
      <c r="I89" s="19">
        <v>6080.819879</v>
      </c>
      <c r="J89" s="19">
        <v>0</v>
      </c>
      <c r="K89" s="19">
        <f t="shared" si="2"/>
        <v>6080.819879</v>
      </c>
      <c r="L89" s="19">
        <f t="shared" si="3"/>
        <v>30</v>
      </c>
      <c r="M89" s="21"/>
      <c r="N89" s="22"/>
      <c r="O89" s="20" t="s">
        <v>85</v>
      </c>
      <c r="T89" s="23"/>
    </row>
    <row r="90" s="1" customFormat="1" ht="36" customHeight="1" spans="1:20">
      <c r="A90" s="15">
        <v>90</v>
      </c>
      <c r="B90" s="16" t="s">
        <v>283</v>
      </c>
      <c r="C90" s="17" t="s">
        <v>284</v>
      </c>
      <c r="D90" s="18" t="s">
        <v>88</v>
      </c>
      <c r="E90" s="15" t="s">
        <v>83</v>
      </c>
      <c r="F90" s="15" t="s">
        <v>83</v>
      </c>
      <c r="G90" s="15" t="s">
        <v>83</v>
      </c>
      <c r="H90" s="15" t="s">
        <v>83</v>
      </c>
      <c r="I90" s="19">
        <v>2674.18029</v>
      </c>
      <c r="J90" s="19">
        <v>3.935145</v>
      </c>
      <c r="K90" s="19">
        <f t="shared" si="2"/>
        <v>2670.245145</v>
      </c>
      <c r="L90" s="19">
        <f t="shared" si="3"/>
        <v>10</v>
      </c>
      <c r="M90" s="21" t="s">
        <v>84</v>
      </c>
      <c r="N90" s="22"/>
      <c r="O90" s="20" t="s">
        <v>85</v>
      </c>
      <c r="T90" s="23"/>
    </row>
    <row r="91" s="1" customFormat="1" ht="36" customHeight="1" spans="1:20">
      <c r="A91" s="15">
        <v>92</v>
      </c>
      <c r="B91" s="16" t="s">
        <v>285</v>
      </c>
      <c r="C91" s="17" t="s">
        <v>286</v>
      </c>
      <c r="D91" s="18" t="s">
        <v>134</v>
      </c>
      <c r="E91" s="15" t="s">
        <v>83</v>
      </c>
      <c r="F91" s="15" t="s">
        <v>83</v>
      </c>
      <c r="G91" s="15" t="s">
        <v>83</v>
      </c>
      <c r="H91" s="15" t="s">
        <v>83</v>
      </c>
      <c r="I91" s="19">
        <v>3473.537866</v>
      </c>
      <c r="J91" s="19">
        <v>0</v>
      </c>
      <c r="K91" s="19">
        <f t="shared" si="2"/>
        <v>3473.537866</v>
      </c>
      <c r="L91" s="19">
        <f t="shared" si="3"/>
        <v>15</v>
      </c>
      <c r="M91" s="21"/>
      <c r="N91" s="22"/>
      <c r="O91" s="20" t="s">
        <v>85</v>
      </c>
      <c r="T91" s="23"/>
    </row>
    <row r="92" s="1" customFormat="1" ht="36" customHeight="1" spans="1:20">
      <c r="A92" s="15">
        <v>93</v>
      </c>
      <c r="B92" s="16" t="s">
        <v>287</v>
      </c>
      <c r="C92" s="17" t="s">
        <v>288</v>
      </c>
      <c r="D92" s="18" t="s">
        <v>88</v>
      </c>
      <c r="E92" s="15" t="s">
        <v>83</v>
      </c>
      <c r="F92" s="15" t="s">
        <v>83</v>
      </c>
      <c r="G92" s="15" t="s">
        <v>83</v>
      </c>
      <c r="H92" s="15" t="s">
        <v>83</v>
      </c>
      <c r="I92" s="19">
        <v>13932.199862</v>
      </c>
      <c r="J92" s="19">
        <v>176.358027</v>
      </c>
      <c r="K92" s="19">
        <f t="shared" si="2"/>
        <v>13755.841835</v>
      </c>
      <c r="L92" s="19">
        <f t="shared" si="3"/>
        <v>65</v>
      </c>
      <c r="M92" s="21" t="s">
        <v>84</v>
      </c>
      <c r="N92" s="22"/>
      <c r="O92" s="20" t="s">
        <v>85</v>
      </c>
      <c r="T92" s="23"/>
    </row>
    <row r="93" s="1" customFormat="1" ht="36" customHeight="1" spans="1:20">
      <c r="A93" s="15">
        <v>94</v>
      </c>
      <c r="B93" s="16" t="s">
        <v>289</v>
      </c>
      <c r="C93" s="17" t="s">
        <v>290</v>
      </c>
      <c r="D93" s="18" t="s">
        <v>95</v>
      </c>
      <c r="E93" s="15" t="s">
        <v>83</v>
      </c>
      <c r="F93" s="15" t="s">
        <v>83</v>
      </c>
      <c r="G93" s="15" t="s">
        <v>83</v>
      </c>
      <c r="H93" s="15" t="s">
        <v>83</v>
      </c>
      <c r="I93" s="19">
        <v>1371.917687</v>
      </c>
      <c r="J93" s="19">
        <v>0.729421</v>
      </c>
      <c r="K93" s="19">
        <f t="shared" si="2"/>
        <v>1371.188266</v>
      </c>
      <c r="L93" s="19">
        <f t="shared" si="3"/>
        <v>5</v>
      </c>
      <c r="M93" s="21" t="s">
        <v>84</v>
      </c>
      <c r="N93" s="22"/>
      <c r="O93" s="20" t="s">
        <v>85</v>
      </c>
      <c r="T93" s="23"/>
    </row>
    <row r="94" s="1" customFormat="1" ht="36" customHeight="1" spans="1:20">
      <c r="A94" s="15">
        <v>95</v>
      </c>
      <c r="B94" s="16" t="s">
        <v>291</v>
      </c>
      <c r="C94" s="17" t="s">
        <v>292</v>
      </c>
      <c r="D94" s="18" t="s">
        <v>82</v>
      </c>
      <c r="E94" s="15" t="s">
        <v>83</v>
      </c>
      <c r="F94" s="15" t="s">
        <v>83</v>
      </c>
      <c r="G94" s="15" t="s">
        <v>83</v>
      </c>
      <c r="H94" s="15" t="s">
        <v>83</v>
      </c>
      <c r="I94" s="19">
        <v>6504.062544</v>
      </c>
      <c r="J94" s="19">
        <v>133.1</v>
      </c>
      <c r="K94" s="19">
        <f t="shared" si="2"/>
        <v>6370.962544</v>
      </c>
      <c r="L94" s="19">
        <f t="shared" si="3"/>
        <v>30</v>
      </c>
      <c r="M94" s="21" t="s">
        <v>249</v>
      </c>
      <c r="N94" s="22"/>
      <c r="O94" s="20" t="s">
        <v>85</v>
      </c>
      <c r="T94" s="23"/>
    </row>
    <row r="95" s="1" customFormat="1" ht="36" customHeight="1" spans="1:20">
      <c r="A95" s="15">
        <v>96</v>
      </c>
      <c r="B95" s="16" t="s">
        <v>293</v>
      </c>
      <c r="C95" s="17" t="s">
        <v>294</v>
      </c>
      <c r="D95" s="18" t="s">
        <v>134</v>
      </c>
      <c r="E95" s="15" t="s">
        <v>83</v>
      </c>
      <c r="F95" s="15" t="s">
        <v>83</v>
      </c>
      <c r="G95" s="15" t="s">
        <v>83</v>
      </c>
      <c r="H95" s="15" t="s">
        <v>83</v>
      </c>
      <c r="I95" s="19">
        <v>4304.347118</v>
      </c>
      <c r="J95" s="19">
        <v>25.357403</v>
      </c>
      <c r="K95" s="19">
        <f t="shared" si="2"/>
        <v>4278.989715</v>
      </c>
      <c r="L95" s="19">
        <f t="shared" si="3"/>
        <v>20</v>
      </c>
      <c r="M95" s="21" t="s">
        <v>84</v>
      </c>
      <c r="N95" s="22"/>
      <c r="O95" s="20" t="s">
        <v>85</v>
      </c>
      <c r="T95" s="23"/>
    </row>
    <row r="96" s="1" customFormat="1" ht="36" customHeight="1" spans="1:20">
      <c r="A96" s="15">
        <v>97</v>
      </c>
      <c r="B96" s="16" t="s">
        <v>295</v>
      </c>
      <c r="C96" s="17" t="s">
        <v>296</v>
      </c>
      <c r="D96" s="18" t="s">
        <v>140</v>
      </c>
      <c r="E96" s="15" t="s">
        <v>83</v>
      </c>
      <c r="F96" s="15" t="s">
        <v>83</v>
      </c>
      <c r="G96" s="15" t="s">
        <v>83</v>
      </c>
      <c r="H96" s="15" t="s">
        <v>83</v>
      </c>
      <c r="I96" s="19">
        <v>1456.022419</v>
      </c>
      <c r="J96" s="19">
        <v>0</v>
      </c>
      <c r="K96" s="19">
        <f t="shared" si="2"/>
        <v>1456.022419</v>
      </c>
      <c r="L96" s="19">
        <f t="shared" si="3"/>
        <v>5</v>
      </c>
      <c r="M96" s="21"/>
      <c r="N96" s="22"/>
      <c r="O96" s="20" t="s">
        <v>85</v>
      </c>
      <c r="T96" s="23"/>
    </row>
    <row r="97" s="1" customFormat="1" ht="36" customHeight="1" spans="1:20">
      <c r="A97" s="15">
        <v>99</v>
      </c>
      <c r="B97" s="16" t="s">
        <v>297</v>
      </c>
      <c r="C97" s="17" t="s">
        <v>298</v>
      </c>
      <c r="D97" s="18" t="s">
        <v>95</v>
      </c>
      <c r="E97" s="15" t="s">
        <v>83</v>
      </c>
      <c r="F97" s="15" t="s">
        <v>83</v>
      </c>
      <c r="G97" s="15" t="s">
        <v>83</v>
      </c>
      <c r="H97" s="15" t="s">
        <v>83</v>
      </c>
      <c r="I97" s="19">
        <v>14874.348322</v>
      </c>
      <c r="J97" s="19">
        <v>688.85</v>
      </c>
      <c r="K97" s="19">
        <f t="shared" si="2"/>
        <v>14185.498322</v>
      </c>
      <c r="L97" s="19">
        <f t="shared" si="3"/>
        <v>70</v>
      </c>
      <c r="M97" s="21" t="s">
        <v>299</v>
      </c>
      <c r="N97" s="22"/>
      <c r="O97" s="20" t="s">
        <v>85</v>
      </c>
      <c r="T97" s="23"/>
    </row>
    <row r="98" s="1" customFormat="1" ht="36" customHeight="1" spans="1:20">
      <c r="A98" s="15">
        <v>100</v>
      </c>
      <c r="B98" s="16" t="s">
        <v>300</v>
      </c>
      <c r="C98" s="17" t="s">
        <v>301</v>
      </c>
      <c r="D98" s="18" t="s">
        <v>82</v>
      </c>
      <c r="E98" s="15" t="s">
        <v>83</v>
      </c>
      <c r="F98" s="15" t="s">
        <v>83</v>
      </c>
      <c r="G98" s="15" t="s">
        <v>83</v>
      </c>
      <c r="H98" s="15" t="s">
        <v>83</v>
      </c>
      <c r="I98" s="19">
        <v>2742.112059</v>
      </c>
      <c r="J98" s="19">
        <v>4.940969</v>
      </c>
      <c r="K98" s="19">
        <f t="shared" si="2"/>
        <v>2737.17109</v>
      </c>
      <c r="L98" s="19">
        <f t="shared" si="3"/>
        <v>10</v>
      </c>
      <c r="M98" s="21" t="s">
        <v>84</v>
      </c>
      <c r="N98" s="22"/>
      <c r="O98" s="20" t="s">
        <v>85</v>
      </c>
      <c r="T98" s="23"/>
    </row>
    <row r="99" s="2" customFormat="1" ht="36" customHeight="1" spans="1:20">
      <c r="A99" s="24">
        <v>112</v>
      </c>
      <c r="B99" s="25" t="s">
        <v>323</v>
      </c>
      <c r="C99" s="26" t="s">
        <v>324</v>
      </c>
      <c r="D99" s="27" t="s">
        <v>88</v>
      </c>
      <c r="E99" s="24" t="s">
        <v>83</v>
      </c>
      <c r="F99" s="24" t="s">
        <v>83</v>
      </c>
      <c r="G99" s="24" t="s">
        <v>83</v>
      </c>
      <c r="H99" s="24" t="s">
        <v>83</v>
      </c>
      <c r="I99" s="31">
        <v>1492.650943</v>
      </c>
      <c r="J99" s="31">
        <v>0</v>
      </c>
      <c r="K99" s="31">
        <f t="shared" si="2"/>
        <v>1492.650943</v>
      </c>
      <c r="L99" s="31">
        <f t="shared" si="3"/>
        <v>5</v>
      </c>
      <c r="M99" s="32"/>
      <c r="N99" s="33"/>
      <c r="O99" s="34" t="s">
        <v>85</v>
      </c>
      <c r="T99" s="41"/>
    </row>
    <row r="100" s="2" customFormat="1" ht="36" customHeight="1" spans="1:20">
      <c r="A100" s="24">
        <v>118</v>
      </c>
      <c r="B100" s="25" t="s">
        <v>336</v>
      </c>
      <c r="C100" s="26" t="s">
        <v>337</v>
      </c>
      <c r="D100" s="27" t="s">
        <v>88</v>
      </c>
      <c r="E100" s="24" t="s">
        <v>83</v>
      </c>
      <c r="F100" s="24" t="s">
        <v>83</v>
      </c>
      <c r="G100" s="24" t="s">
        <v>83</v>
      </c>
      <c r="H100" s="24" t="s">
        <v>83</v>
      </c>
      <c r="I100" s="31">
        <v>1271.994542</v>
      </c>
      <c r="J100" s="31">
        <v>0</v>
      </c>
      <c r="K100" s="31">
        <f t="shared" si="2"/>
        <v>1271.994542</v>
      </c>
      <c r="L100" s="31">
        <f t="shared" si="3"/>
        <v>5</v>
      </c>
      <c r="M100" s="32"/>
      <c r="N100" s="33"/>
      <c r="O100" s="34" t="s">
        <v>85</v>
      </c>
      <c r="T100" s="41"/>
    </row>
    <row r="101" s="2" customFormat="1" ht="36" customHeight="1" spans="1:20">
      <c r="A101" s="24">
        <v>122</v>
      </c>
      <c r="B101" s="25" t="s">
        <v>344</v>
      </c>
      <c r="C101" s="26" t="s">
        <v>345</v>
      </c>
      <c r="D101" s="27" t="s">
        <v>88</v>
      </c>
      <c r="E101" s="24" t="s">
        <v>83</v>
      </c>
      <c r="F101" s="24" t="s">
        <v>83</v>
      </c>
      <c r="G101" s="24" t="s">
        <v>83</v>
      </c>
      <c r="H101" s="24" t="s">
        <v>83</v>
      </c>
      <c r="I101" s="31">
        <v>5713.62475</v>
      </c>
      <c r="J101" s="31">
        <v>0</v>
      </c>
      <c r="K101" s="31">
        <f t="shared" si="2"/>
        <v>5713.62475</v>
      </c>
      <c r="L101" s="31">
        <f t="shared" si="3"/>
        <v>25</v>
      </c>
      <c r="M101" s="32"/>
      <c r="N101" s="33"/>
      <c r="O101" s="34" t="s">
        <v>85</v>
      </c>
      <c r="T101" s="41"/>
    </row>
    <row r="102" s="2" customFormat="1" ht="36" customHeight="1" spans="1:20">
      <c r="A102" s="24">
        <v>141</v>
      </c>
      <c r="B102" s="25" t="s">
        <v>381</v>
      </c>
      <c r="C102" s="26" t="s">
        <v>382</v>
      </c>
      <c r="D102" s="27" t="s">
        <v>383</v>
      </c>
      <c r="E102" s="24" t="s">
        <v>83</v>
      </c>
      <c r="F102" s="24" t="s">
        <v>83</v>
      </c>
      <c r="G102" s="24" t="s">
        <v>83</v>
      </c>
      <c r="H102" s="24" t="s">
        <v>83</v>
      </c>
      <c r="I102" s="31">
        <v>51651.593128</v>
      </c>
      <c r="J102" s="31">
        <v>1142.460983</v>
      </c>
      <c r="K102" s="31">
        <f t="shared" si="2"/>
        <v>50509.132145</v>
      </c>
      <c r="L102" s="31">
        <v>100</v>
      </c>
      <c r="M102" s="32" t="s">
        <v>384</v>
      </c>
      <c r="N102" s="33"/>
      <c r="O102" s="34" t="s">
        <v>85</v>
      </c>
      <c r="T102" s="41"/>
    </row>
    <row r="103" s="2" customFormat="1" ht="36" customHeight="1" spans="1:20">
      <c r="A103" s="24">
        <v>163</v>
      </c>
      <c r="B103" s="25" t="s">
        <v>417</v>
      </c>
      <c r="C103" s="26" t="s">
        <v>418</v>
      </c>
      <c r="D103" s="27" t="s">
        <v>82</v>
      </c>
      <c r="E103" s="24" t="s">
        <v>83</v>
      </c>
      <c r="F103" s="24" t="s">
        <v>83</v>
      </c>
      <c r="G103" s="24" t="s">
        <v>83</v>
      </c>
      <c r="H103" s="24" t="s">
        <v>83</v>
      </c>
      <c r="I103" s="31">
        <v>1178.098735</v>
      </c>
      <c r="J103" s="31">
        <v>0</v>
      </c>
      <c r="K103" s="31">
        <f t="shared" si="2"/>
        <v>1178.098735</v>
      </c>
      <c r="L103" s="31">
        <f t="shared" si="3"/>
        <v>5</v>
      </c>
      <c r="M103" s="32"/>
      <c r="N103" s="33"/>
      <c r="O103" s="34" t="s">
        <v>85</v>
      </c>
      <c r="T103" s="41"/>
    </row>
    <row r="104" s="2" customFormat="1" ht="36" customHeight="1" spans="1:20">
      <c r="A104" s="24">
        <v>176</v>
      </c>
      <c r="B104" s="25" t="s">
        <v>439</v>
      </c>
      <c r="C104" s="26" t="s">
        <v>440</v>
      </c>
      <c r="D104" s="27" t="s">
        <v>95</v>
      </c>
      <c r="E104" s="24" t="s">
        <v>83</v>
      </c>
      <c r="F104" s="24" t="s">
        <v>83</v>
      </c>
      <c r="G104" s="24" t="s">
        <v>83</v>
      </c>
      <c r="H104" s="24" t="s">
        <v>83</v>
      </c>
      <c r="I104" s="31">
        <v>3136.331597</v>
      </c>
      <c r="J104" s="31">
        <v>25.136637</v>
      </c>
      <c r="K104" s="31">
        <f t="shared" si="2"/>
        <v>3111.19496</v>
      </c>
      <c r="L104" s="31">
        <f t="shared" si="3"/>
        <v>15</v>
      </c>
      <c r="M104" s="32" t="s">
        <v>441</v>
      </c>
      <c r="N104" s="33"/>
      <c r="O104" s="34" t="s">
        <v>85</v>
      </c>
      <c r="T104" s="41"/>
    </row>
    <row r="105" s="1" customFormat="1" ht="36" customHeight="1" spans="1:19">
      <c r="A105" s="28">
        <v>104</v>
      </c>
      <c r="B105" s="29" t="s">
        <v>305</v>
      </c>
      <c r="C105" s="30" t="s">
        <v>306</v>
      </c>
      <c r="D105" s="12" t="s">
        <v>95</v>
      </c>
      <c r="E105" s="12" t="s">
        <v>83</v>
      </c>
      <c r="F105" s="12" t="s">
        <v>83</v>
      </c>
      <c r="G105" s="12" t="s">
        <v>83</v>
      </c>
      <c r="H105" s="12" t="s">
        <v>83</v>
      </c>
      <c r="I105" s="35">
        <v>5549.86</v>
      </c>
      <c r="J105" s="36">
        <v>232</v>
      </c>
      <c r="K105" s="36">
        <f t="shared" si="2"/>
        <v>5317.86</v>
      </c>
      <c r="L105" s="36">
        <v>25</v>
      </c>
      <c r="M105" s="22" t="s">
        <v>307</v>
      </c>
      <c r="N105" s="22"/>
      <c r="O105" s="37" t="s">
        <v>308</v>
      </c>
      <c r="S105" s="23"/>
    </row>
    <row r="106" s="1" customFormat="1" ht="36" customHeight="1" spans="1:19">
      <c r="A106" s="28">
        <v>105</v>
      </c>
      <c r="B106" s="29" t="s">
        <v>309</v>
      </c>
      <c r="C106" s="30" t="s">
        <v>310</v>
      </c>
      <c r="D106" s="12" t="s">
        <v>95</v>
      </c>
      <c r="E106" s="12" t="s">
        <v>83</v>
      </c>
      <c r="F106" s="12" t="s">
        <v>83</v>
      </c>
      <c r="G106" s="12" t="s">
        <v>83</v>
      </c>
      <c r="H106" s="12" t="s">
        <v>83</v>
      </c>
      <c r="I106" s="35">
        <v>1115.2</v>
      </c>
      <c r="J106" s="36">
        <v>0</v>
      </c>
      <c r="K106" s="36">
        <f t="shared" ref="K106:K125" si="4">I106-J106</f>
        <v>1115.2</v>
      </c>
      <c r="L106" s="36">
        <v>5</v>
      </c>
      <c r="M106" s="22"/>
      <c r="N106" s="22"/>
      <c r="O106" s="37" t="s">
        <v>308</v>
      </c>
      <c r="S106" s="23"/>
    </row>
    <row r="107" s="1" customFormat="1" ht="36" customHeight="1" spans="1:19">
      <c r="A107" s="28">
        <v>106</v>
      </c>
      <c r="B107" s="29" t="s">
        <v>311</v>
      </c>
      <c r="C107" s="30" t="s">
        <v>312</v>
      </c>
      <c r="D107" s="12" t="s">
        <v>95</v>
      </c>
      <c r="E107" s="12" t="s">
        <v>83</v>
      </c>
      <c r="F107" s="12" t="s">
        <v>83</v>
      </c>
      <c r="G107" s="12" t="s">
        <v>83</v>
      </c>
      <c r="H107" s="12" t="s">
        <v>83</v>
      </c>
      <c r="I107" s="35">
        <v>2374.53</v>
      </c>
      <c r="J107" s="36">
        <v>3.29</v>
      </c>
      <c r="K107" s="36">
        <f t="shared" si="4"/>
        <v>2371.24</v>
      </c>
      <c r="L107" s="36">
        <v>10</v>
      </c>
      <c r="M107" s="22" t="s">
        <v>313</v>
      </c>
      <c r="N107" s="22"/>
      <c r="O107" s="37" t="s">
        <v>308</v>
      </c>
      <c r="S107" s="23"/>
    </row>
    <row r="108" s="1" customFormat="1" ht="36" customHeight="1" spans="1:19">
      <c r="A108" s="28">
        <v>107</v>
      </c>
      <c r="B108" s="29" t="s">
        <v>314</v>
      </c>
      <c r="C108" s="30" t="s">
        <v>315</v>
      </c>
      <c r="D108" s="12" t="s">
        <v>95</v>
      </c>
      <c r="E108" s="12" t="s">
        <v>83</v>
      </c>
      <c r="F108" s="12" t="s">
        <v>83</v>
      </c>
      <c r="G108" s="12" t="s">
        <v>83</v>
      </c>
      <c r="H108" s="12" t="s">
        <v>83</v>
      </c>
      <c r="I108" s="35">
        <v>4827.51</v>
      </c>
      <c r="J108" s="36">
        <v>0</v>
      </c>
      <c r="K108" s="36">
        <f t="shared" si="4"/>
        <v>4827.51</v>
      </c>
      <c r="L108" s="36">
        <v>20</v>
      </c>
      <c r="M108" s="22"/>
      <c r="N108" s="22"/>
      <c r="O108" s="37" t="s">
        <v>308</v>
      </c>
      <c r="S108" s="23"/>
    </row>
    <row r="109" s="1" customFormat="1" ht="36" customHeight="1" spans="1:19">
      <c r="A109" s="28">
        <v>108</v>
      </c>
      <c r="B109" s="29" t="s">
        <v>316</v>
      </c>
      <c r="C109" s="30" t="s">
        <v>317</v>
      </c>
      <c r="D109" s="12" t="s">
        <v>140</v>
      </c>
      <c r="E109" s="12" t="s">
        <v>83</v>
      </c>
      <c r="F109" s="12" t="s">
        <v>83</v>
      </c>
      <c r="G109" s="12" t="s">
        <v>83</v>
      </c>
      <c r="H109" s="12" t="s">
        <v>83</v>
      </c>
      <c r="I109" s="35">
        <v>3214.01</v>
      </c>
      <c r="J109" s="36">
        <v>0</v>
      </c>
      <c r="K109" s="36">
        <f t="shared" si="4"/>
        <v>3214.01</v>
      </c>
      <c r="L109" s="36">
        <v>15</v>
      </c>
      <c r="M109" s="22"/>
      <c r="N109" s="22"/>
      <c r="O109" s="37" t="s">
        <v>308</v>
      </c>
      <c r="S109" s="23"/>
    </row>
    <row r="110" s="1" customFormat="1" ht="36" customHeight="1" spans="1:19">
      <c r="A110" s="28">
        <v>109</v>
      </c>
      <c r="B110" s="29" t="s">
        <v>318</v>
      </c>
      <c r="C110" s="30" t="s">
        <v>319</v>
      </c>
      <c r="D110" s="12" t="s">
        <v>140</v>
      </c>
      <c r="E110" s="12" t="s">
        <v>83</v>
      </c>
      <c r="F110" s="12" t="s">
        <v>83</v>
      </c>
      <c r="G110" s="12" t="s">
        <v>83</v>
      </c>
      <c r="H110" s="12" t="s">
        <v>83</v>
      </c>
      <c r="I110" s="35">
        <v>4793.76</v>
      </c>
      <c r="J110" s="36">
        <v>3.24</v>
      </c>
      <c r="K110" s="36">
        <f t="shared" si="4"/>
        <v>4790.52</v>
      </c>
      <c r="L110" s="36">
        <v>20</v>
      </c>
      <c r="M110" s="22" t="s">
        <v>320</v>
      </c>
      <c r="N110" s="22"/>
      <c r="O110" s="37" t="s">
        <v>308</v>
      </c>
      <c r="S110" s="23"/>
    </row>
    <row r="111" s="1" customFormat="1" ht="36" customHeight="1" spans="1:19">
      <c r="A111" s="28">
        <v>111</v>
      </c>
      <c r="B111" s="29" t="s">
        <v>321</v>
      </c>
      <c r="C111" s="30" t="s">
        <v>322</v>
      </c>
      <c r="D111" s="12" t="s">
        <v>95</v>
      </c>
      <c r="E111" s="12" t="s">
        <v>83</v>
      </c>
      <c r="F111" s="12" t="s">
        <v>83</v>
      </c>
      <c r="G111" s="12" t="s">
        <v>83</v>
      </c>
      <c r="H111" s="12" t="s">
        <v>83</v>
      </c>
      <c r="I111" s="35">
        <v>1202.27</v>
      </c>
      <c r="J111" s="36">
        <v>0</v>
      </c>
      <c r="K111" s="36">
        <f t="shared" si="4"/>
        <v>1202.27</v>
      </c>
      <c r="L111" s="36">
        <v>5</v>
      </c>
      <c r="M111" s="38"/>
      <c r="N111" s="22"/>
      <c r="O111" s="37" t="s">
        <v>308</v>
      </c>
      <c r="S111" s="23"/>
    </row>
    <row r="112" s="1" customFormat="1" ht="36" customHeight="1" spans="1:19">
      <c r="A112" s="28">
        <v>113</v>
      </c>
      <c r="B112" s="29" t="s">
        <v>325</v>
      </c>
      <c r="C112" s="30" t="s">
        <v>326</v>
      </c>
      <c r="D112" s="12" t="s">
        <v>82</v>
      </c>
      <c r="E112" s="12" t="s">
        <v>83</v>
      </c>
      <c r="F112" s="12" t="s">
        <v>83</v>
      </c>
      <c r="G112" s="12" t="s">
        <v>83</v>
      </c>
      <c r="H112" s="12" t="s">
        <v>83</v>
      </c>
      <c r="I112" s="35">
        <v>1638.89</v>
      </c>
      <c r="J112" s="36">
        <v>0</v>
      </c>
      <c r="K112" s="36">
        <f t="shared" si="4"/>
        <v>1638.89</v>
      </c>
      <c r="L112" s="36">
        <v>5</v>
      </c>
      <c r="M112" s="38"/>
      <c r="N112" s="22"/>
      <c r="O112" s="37" t="s">
        <v>308</v>
      </c>
      <c r="S112" s="23"/>
    </row>
    <row r="113" s="1" customFormat="1" ht="36" customHeight="1" spans="1:19">
      <c r="A113" s="28">
        <v>114</v>
      </c>
      <c r="B113" s="29" t="s">
        <v>327</v>
      </c>
      <c r="C113" s="30" t="s">
        <v>328</v>
      </c>
      <c r="D113" s="12" t="s">
        <v>140</v>
      </c>
      <c r="E113" s="12" t="s">
        <v>83</v>
      </c>
      <c r="F113" s="12" t="s">
        <v>83</v>
      </c>
      <c r="G113" s="12" t="s">
        <v>83</v>
      </c>
      <c r="H113" s="12" t="s">
        <v>83</v>
      </c>
      <c r="I113" s="35">
        <v>1369.91</v>
      </c>
      <c r="J113" s="36">
        <v>0</v>
      </c>
      <c r="K113" s="36">
        <f t="shared" si="4"/>
        <v>1369.91</v>
      </c>
      <c r="L113" s="36">
        <v>5</v>
      </c>
      <c r="M113" s="22"/>
      <c r="N113" s="22"/>
      <c r="O113" s="37" t="s">
        <v>308</v>
      </c>
      <c r="S113" s="23"/>
    </row>
    <row r="114" s="1" customFormat="1" ht="36" customHeight="1" spans="1:19">
      <c r="A114" s="28">
        <v>115</v>
      </c>
      <c r="B114" s="29" t="s">
        <v>329</v>
      </c>
      <c r="C114" s="30" t="s">
        <v>330</v>
      </c>
      <c r="D114" s="12" t="s">
        <v>82</v>
      </c>
      <c r="E114" s="12" t="s">
        <v>83</v>
      </c>
      <c r="F114" s="12" t="s">
        <v>83</v>
      </c>
      <c r="G114" s="12" t="s">
        <v>83</v>
      </c>
      <c r="H114" s="12" t="s">
        <v>83</v>
      </c>
      <c r="I114" s="35">
        <v>2070.97</v>
      </c>
      <c r="J114" s="36">
        <v>2</v>
      </c>
      <c r="K114" s="36">
        <f t="shared" si="4"/>
        <v>2068.97</v>
      </c>
      <c r="L114" s="36">
        <v>10</v>
      </c>
      <c r="M114" s="22" t="s">
        <v>331</v>
      </c>
      <c r="N114" s="22"/>
      <c r="O114" s="37" t="s">
        <v>308</v>
      </c>
      <c r="S114" s="23"/>
    </row>
    <row r="115" s="1" customFormat="1" ht="36" customHeight="1" spans="1:19">
      <c r="A115" s="28">
        <v>116</v>
      </c>
      <c r="B115" s="29" t="s">
        <v>332</v>
      </c>
      <c r="C115" s="30" t="s">
        <v>333</v>
      </c>
      <c r="D115" s="12" t="s">
        <v>82</v>
      </c>
      <c r="E115" s="12" t="s">
        <v>83</v>
      </c>
      <c r="F115" s="12" t="s">
        <v>83</v>
      </c>
      <c r="G115" s="12" t="s">
        <v>83</v>
      </c>
      <c r="H115" s="12" t="s">
        <v>83</v>
      </c>
      <c r="I115" s="35">
        <v>9879.51</v>
      </c>
      <c r="J115" s="36">
        <v>0</v>
      </c>
      <c r="K115" s="36">
        <f t="shared" si="4"/>
        <v>9879.51</v>
      </c>
      <c r="L115" s="36">
        <v>45</v>
      </c>
      <c r="M115" s="22"/>
      <c r="N115" s="22"/>
      <c r="O115" s="37" t="s">
        <v>308</v>
      </c>
      <c r="S115" s="23"/>
    </row>
    <row r="116" s="1" customFormat="1" ht="36" customHeight="1" spans="1:19">
      <c r="A116" s="28">
        <v>117</v>
      </c>
      <c r="B116" s="29" t="s">
        <v>334</v>
      </c>
      <c r="C116" s="30" t="s">
        <v>335</v>
      </c>
      <c r="D116" s="12" t="s">
        <v>134</v>
      </c>
      <c r="E116" s="12" t="s">
        <v>83</v>
      </c>
      <c r="F116" s="12" t="s">
        <v>83</v>
      </c>
      <c r="G116" s="12" t="s">
        <v>83</v>
      </c>
      <c r="H116" s="12" t="s">
        <v>83</v>
      </c>
      <c r="I116" s="35">
        <v>1325.69</v>
      </c>
      <c r="J116" s="36">
        <v>0</v>
      </c>
      <c r="K116" s="36">
        <f t="shared" si="4"/>
        <v>1325.69</v>
      </c>
      <c r="L116" s="36">
        <v>5</v>
      </c>
      <c r="M116" s="22"/>
      <c r="N116" s="22"/>
      <c r="O116" s="37" t="s">
        <v>308</v>
      </c>
      <c r="S116" s="23"/>
    </row>
    <row r="117" s="1" customFormat="1" ht="36" customHeight="1" spans="1:19">
      <c r="A117" s="28">
        <v>119</v>
      </c>
      <c r="B117" s="29" t="s">
        <v>338</v>
      </c>
      <c r="C117" s="30" t="s">
        <v>339</v>
      </c>
      <c r="D117" s="12" t="s">
        <v>82</v>
      </c>
      <c r="E117" s="12" t="s">
        <v>83</v>
      </c>
      <c r="F117" s="12" t="s">
        <v>83</v>
      </c>
      <c r="G117" s="12" t="s">
        <v>83</v>
      </c>
      <c r="H117" s="12" t="s">
        <v>83</v>
      </c>
      <c r="I117" s="35">
        <v>16706.98</v>
      </c>
      <c r="J117" s="36">
        <v>0</v>
      </c>
      <c r="K117" s="36">
        <f t="shared" si="4"/>
        <v>16706.98</v>
      </c>
      <c r="L117" s="36">
        <v>80</v>
      </c>
      <c r="M117" s="22"/>
      <c r="N117" s="22"/>
      <c r="O117" s="37" t="s">
        <v>308</v>
      </c>
      <c r="S117" s="23"/>
    </row>
    <row r="118" s="1" customFormat="1" ht="36" customHeight="1" spans="1:19">
      <c r="A118" s="28">
        <v>120</v>
      </c>
      <c r="B118" s="29" t="s">
        <v>340</v>
      </c>
      <c r="C118" s="30" t="s">
        <v>341</v>
      </c>
      <c r="D118" s="12" t="s">
        <v>134</v>
      </c>
      <c r="E118" s="12" t="s">
        <v>83</v>
      </c>
      <c r="F118" s="12" t="s">
        <v>83</v>
      </c>
      <c r="G118" s="12" t="s">
        <v>83</v>
      </c>
      <c r="H118" s="12" t="s">
        <v>83</v>
      </c>
      <c r="I118" s="35">
        <v>1491.46</v>
      </c>
      <c r="J118" s="36">
        <v>0</v>
      </c>
      <c r="K118" s="36">
        <f t="shared" si="4"/>
        <v>1491.46</v>
      </c>
      <c r="L118" s="36">
        <v>5</v>
      </c>
      <c r="M118" s="22"/>
      <c r="N118" s="22"/>
      <c r="O118" s="37" t="s">
        <v>308</v>
      </c>
      <c r="S118" s="23"/>
    </row>
    <row r="119" s="1" customFormat="1" ht="36" customHeight="1" spans="1:19">
      <c r="A119" s="28">
        <v>121</v>
      </c>
      <c r="B119" s="29" t="s">
        <v>342</v>
      </c>
      <c r="C119" s="30" t="s">
        <v>343</v>
      </c>
      <c r="D119" s="12" t="s">
        <v>82</v>
      </c>
      <c r="E119" s="12" t="s">
        <v>83</v>
      </c>
      <c r="F119" s="12" t="s">
        <v>83</v>
      </c>
      <c r="G119" s="12" t="s">
        <v>83</v>
      </c>
      <c r="H119" s="12" t="s">
        <v>83</v>
      </c>
      <c r="I119" s="35">
        <v>3553.71</v>
      </c>
      <c r="J119" s="39">
        <v>417.41</v>
      </c>
      <c r="K119" s="36">
        <f t="shared" si="4"/>
        <v>3136.3</v>
      </c>
      <c r="L119" s="36">
        <v>15</v>
      </c>
      <c r="M119" s="22" t="s">
        <v>313</v>
      </c>
      <c r="N119" s="22"/>
      <c r="O119" s="37" t="s">
        <v>308</v>
      </c>
      <c r="S119" s="23"/>
    </row>
    <row r="120" s="1" customFormat="1" ht="36" customHeight="1" spans="1:19">
      <c r="A120" s="28">
        <v>123</v>
      </c>
      <c r="B120" s="29" t="s">
        <v>346</v>
      </c>
      <c r="C120" s="30" t="s">
        <v>347</v>
      </c>
      <c r="D120" s="12" t="s">
        <v>95</v>
      </c>
      <c r="E120" s="12" t="s">
        <v>83</v>
      </c>
      <c r="F120" s="12" t="s">
        <v>83</v>
      </c>
      <c r="G120" s="12" t="s">
        <v>83</v>
      </c>
      <c r="H120" s="12" t="s">
        <v>83</v>
      </c>
      <c r="I120" s="35">
        <v>1000.69</v>
      </c>
      <c r="J120" s="36">
        <v>0</v>
      </c>
      <c r="K120" s="36">
        <f t="shared" si="4"/>
        <v>1000.69</v>
      </c>
      <c r="L120" s="36">
        <v>5</v>
      </c>
      <c r="M120" s="22"/>
      <c r="N120" s="22"/>
      <c r="O120" s="37" t="s">
        <v>308</v>
      </c>
      <c r="S120" s="23"/>
    </row>
    <row r="121" s="1" customFormat="1" ht="36" customHeight="1" spans="1:19">
      <c r="A121" s="28">
        <v>124</v>
      </c>
      <c r="B121" s="29" t="s">
        <v>348</v>
      </c>
      <c r="C121" s="30" t="s">
        <v>349</v>
      </c>
      <c r="D121" s="12" t="s">
        <v>95</v>
      </c>
      <c r="E121" s="12" t="s">
        <v>83</v>
      </c>
      <c r="F121" s="12" t="s">
        <v>83</v>
      </c>
      <c r="G121" s="12" t="s">
        <v>83</v>
      </c>
      <c r="H121" s="12" t="s">
        <v>83</v>
      </c>
      <c r="I121" s="35">
        <v>1455.76</v>
      </c>
      <c r="J121" s="36">
        <v>0</v>
      </c>
      <c r="K121" s="36">
        <f t="shared" si="4"/>
        <v>1455.76</v>
      </c>
      <c r="L121" s="36">
        <v>5</v>
      </c>
      <c r="M121" s="22"/>
      <c r="N121" s="22"/>
      <c r="O121" s="37" t="s">
        <v>308</v>
      </c>
      <c r="S121" s="23"/>
    </row>
    <row r="122" s="1" customFormat="1" ht="36" customHeight="1" spans="1:19">
      <c r="A122" s="28">
        <v>125</v>
      </c>
      <c r="B122" s="29" t="s">
        <v>350</v>
      </c>
      <c r="C122" s="30" t="s">
        <v>351</v>
      </c>
      <c r="D122" s="12" t="s">
        <v>82</v>
      </c>
      <c r="E122" s="12" t="s">
        <v>83</v>
      </c>
      <c r="F122" s="12" t="s">
        <v>83</v>
      </c>
      <c r="G122" s="12" t="s">
        <v>83</v>
      </c>
      <c r="H122" s="12" t="s">
        <v>83</v>
      </c>
      <c r="I122" s="35">
        <v>1571.4</v>
      </c>
      <c r="J122" s="14">
        <v>0</v>
      </c>
      <c r="K122" s="36">
        <f t="shared" si="4"/>
        <v>1571.4</v>
      </c>
      <c r="L122" s="36">
        <v>5</v>
      </c>
      <c r="M122" s="22"/>
      <c r="N122" s="22"/>
      <c r="O122" s="37" t="s">
        <v>308</v>
      </c>
      <c r="S122" s="23"/>
    </row>
    <row r="123" s="1" customFormat="1" ht="36" customHeight="1" spans="1:19">
      <c r="A123" s="28">
        <v>126</v>
      </c>
      <c r="B123" s="29" t="s">
        <v>352</v>
      </c>
      <c r="C123" s="30" t="s">
        <v>353</v>
      </c>
      <c r="D123" s="12" t="s">
        <v>95</v>
      </c>
      <c r="E123" s="12" t="s">
        <v>83</v>
      </c>
      <c r="F123" s="12" t="s">
        <v>83</v>
      </c>
      <c r="G123" s="12" t="s">
        <v>83</v>
      </c>
      <c r="H123" s="12" t="s">
        <v>83</v>
      </c>
      <c r="I123" s="35">
        <v>3999.21</v>
      </c>
      <c r="J123" s="14">
        <v>0</v>
      </c>
      <c r="K123" s="36">
        <f t="shared" si="4"/>
        <v>3999.21</v>
      </c>
      <c r="L123" s="36">
        <v>15</v>
      </c>
      <c r="M123" s="22"/>
      <c r="N123" s="22"/>
      <c r="O123" s="37" t="s">
        <v>308</v>
      </c>
      <c r="S123" s="23"/>
    </row>
    <row r="124" s="1" customFormat="1" ht="36" customHeight="1" spans="1:19">
      <c r="A124" s="28">
        <v>127</v>
      </c>
      <c r="B124" s="29" t="s">
        <v>354</v>
      </c>
      <c r="C124" s="30" t="s">
        <v>355</v>
      </c>
      <c r="D124" s="12" t="s">
        <v>95</v>
      </c>
      <c r="E124" s="12" t="s">
        <v>83</v>
      </c>
      <c r="F124" s="12" t="s">
        <v>83</v>
      </c>
      <c r="G124" s="12" t="s">
        <v>83</v>
      </c>
      <c r="H124" s="12" t="s">
        <v>83</v>
      </c>
      <c r="I124" s="35">
        <v>1261.79</v>
      </c>
      <c r="J124" s="14">
        <v>0</v>
      </c>
      <c r="K124" s="36">
        <f t="shared" si="4"/>
        <v>1261.79</v>
      </c>
      <c r="L124" s="36">
        <v>5</v>
      </c>
      <c r="M124" s="22"/>
      <c r="N124" s="22"/>
      <c r="O124" s="37" t="s">
        <v>308</v>
      </c>
      <c r="S124" s="23"/>
    </row>
    <row r="125" s="1" customFormat="1" ht="36" customHeight="1" spans="1:20">
      <c r="A125" s="12">
        <v>128</v>
      </c>
      <c r="B125" s="22" t="s">
        <v>356</v>
      </c>
      <c r="C125" s="30" t="s">
        <v>357</v>
      </c>
      <c r="D125" s="12" t="s">
        <v>104</v>
      </c>
      <c r="E125" s="12" t="s">
        <v>83</v>
      </c>
      <c r="F125" s="12" t="s">
        <v>83</v>
      </c>
      <c r="G125" s="12" t="s">
        <v>83</v>
      </c>
      <c r="H125" s="12" t="s">
        <v>83</v>
      </c>
      <c r="I125" s="36">
        <f>19008745.66/10000</f>
        <v>1900.874566</v>
      </c>
      <c r="J125" s="36">
        <v>0</v>
      </c>
      <c r="K125" s="36">
        <f t="shared" si="4"/>
        <v>1900.874566</v>
      </c>
      <c r="L125" s="36">
        <v>5</v>
      </c>
      <c r="M125" s="40"/>
      <c r="N125" s="22"/>
      <c r="O125" s="20" t="s">
        <v>206</v>
      </c>
      <c r="T125" s="23"/>
    </row>
    <row r="126" s="1" customFormat="1" ht="36" customHeight="1" spans="1:20">
      <c r="A126" s="12">
        <v>129</v>
      </c>
      <c r="B126" s="22" t="s">
        <v>358</v>
      </c>
      <c r="C126" s="30" t="s">
        <v>359</v>
      </c>
      <c r="D126" s="12" t="s">
        <v>360</v>
      </c>
      <c r="E126" s="12" t="s">
        <v>83</v>
      </c>
      <c r="F126" s="12" t="s">
        <v>83</v>
      </c>
      <c r="G126" s="12" t="s">
        <v>83</v>
      </c>
      <c r="H126" s="12" t="s">
        <v>83</v>
      </c>
      <c r="I126" s="36">
        <f>47103683.64/10000</f>
        <v>4710.368364</v>
      </c>
      <c r="J126" s="36">
        <v>0</v>
      </c>
      <c r="K126" s="36">
        <f t="shared" ref="K126:K155" si="5">I126-J126</f>
        <v>4710.368364</v>
      </c>
      <c r="L126" s="36">
        <v>20</v>
      </c>
      <c r="M126" s="40"/>
      <c r="N126" s="22"/>
      <c r="O126" s="20" t="s">
        <v>206</v>
      </c>
      <c r="T126" s="23"/>
    </row>
    <row r="127" s="1" customFormat="1" ht="36" customHeight="1" spans="1:20">
      <c r="A127" s="12">
        <v>131</v>
      </c>
      <c r="B127" s="22" t="s">
        <v>363</v>
      </c>
      <c r="C127" s="30" t="s">
        <v>364</v>
      </c>
      <c r="D127" s="12" t="s">
        <v>82</v>
      </c>
      <c r="E127" s="12" t="s">
        <v>83</v>
      </c>
      <c r="F127" s="12" t="s">
        <v>83</v>
      </c>
      <c r="G127" s="12" t="s">
        <v>83</v>
      </c>
      <c r="H127" s="12" t="s">
        <v>83</v>
      </c>
      <c r="I127" s="36">
        <f>27685206.09/10000</f>
        <v>2768.520609</v>
      </c>
      <c r="J127" s="36">
        <v>0</v>
      </c>
      <c r="K127" s="36">
        <f t="shared" si="5"/>
        <v>2768.520609</v>
      </c>
      <c r="L127" s="36">
        <v>10</v>
      </c>
      <c r="M127" s="40"/>
      <c r="N127" s="22"/>
      <c r="O127" s="20" t="s">
        <v>206</v>
      </c>
      <c r="T127" s="23"/>
    </row>
    <row r="128" s="1" customFormat="1" ht="36" customHeight="1" spans="1:20">
      <c r="A128" s="12">
        <v>133</v>
      </c>
      <c r="B128" s="22" t="s">
        <v>365</v>
      </c>
      <c r="C128" s="30" t="s">
        <v>366</v>
      </c>
      <c r="D128" s="12" t="s">
        <v>134</v>
      </c>
      <c r="E128" s="12" t="s">
        <v>83</v>
      </c>
      <c r="F128" s="12" t="s">
        <v>83</v>
      </c>
      <c r="G128" s="12" t="s">
        <v>83</v>
      </c>
      <c r="H128" s="12" t="s">
        <v>83</v>
      </c>
      <c r="I128" s="36">
        <f>24231151.67/10000</f>
        <v>2423.115167</v>
      </c>
      <c r="J128" s="36">
        <v>0</v>
      </c>
      <c r="K128" s="36">
        <f t="shared" si="5"/>
        <v>2423.115167</v>
      </c>
      <c r="L128" s="36">
        <v>10</v>
      </c>
      <c r="M128" s="40"/>
      <c r="N128" s="22"/>
      <c r="O128" s="20" t="s">
        <v>206</v>
      </c>
      <c r="T128" s="23"/>
    </row>
    <row r="129" s="1" customFormat="1" ht="36" customHeight="1" spans="1:20">
      <c r="A129" s="12">
        <v>134</v>
      </c>
      <c r="B129" s="22" t="s">
        <v>367</v>
      </c>
      <c r="C129" s="30" t="s">
        <v>368</v>
      </c>
      <c r="D129" s="12" t="s">
        <v>95</v>
      </c>
      <c r="E129" s="12" t="s">
        <v>83</v>
      </c>
      <c r="F129" s="12" t="s">
        <v>83</v>
      </c>
      <c r="G129" s="12" t="s">
        <v>83</v>
      </c>
      <c r="H129" s="12" t="s">
        <v>83</v>
      </c>
      <c r="I129" s="36">
        <f>90988542.89/10000</f>
        <v>9098.854289</v>
      </c>
      <c r="J129" s="36">
        <f>149.99/10000</f>
        <v>0.014999</v>
      </c>
      <c r="K129" s="36">
        <f t="shared" si="5"/>
        <v>9098.83929</v>
      </c>
      <c r="L129" s="36">
        <v>45</v>
      </c>
      <c r="M129" s="40" t="s">
        <v>84</v>
      </c>
      <c r="N129" s="22"/>
      <c r="O129" s="20" t="s">
        <v>206</v>
      </c>
      <c r="T129" s="23"/>
    </row>
    <row r="130" s="1" customFormat="1" ht="36" customHeight="1" spans="1:20">
      <c r="A130" s="12">
        <v>135</v>
      </c>
      <c r="B130" s="22" t="s">
        <v>369</v>
      </c>
      <c r="C130" s="30" t="s">
        <v>370</v>
      </c>
      <c r="D130" s="12" t="s">
        <v>88</v>
      </c>
      <c r="E130" s="12" t="s">
        <v>83</v>
      </c>
      <c r="F130" s="12" t="s">
        <v>83</v>
      </c>
      <c r="G130" s="12" t="s">
        <v>83</v>
      </c>
      <c r="H130" s="12" t="s">
        <v>83</v>
      </c>
      <c r="I130" s="36">
        <f>500725295.83/10000</f>
        <v>50072.529583</v>
      </c>
      <c r="J130" s="36">
        <f>1321265.28/10000</f>
        <v>132.126528</v>
      </c>
      <c r="K130" s="36">
        <f t="shared" si="5"/>
        <v>49940.403055</v>
      </c>
      <c r="L130" s="36">
        <v>100</v>
      </c>
      <c r="M130" s="40" t="s">
        <v>84</v>
      </c>
      <c r="N130" s="22"/>
      <c r="O130" s="20" t="s">
        <v>206</v>
      </c>
      <c r="T130" s="23"/>
    </row>
    <row r="131" s="1" customFormat="1" ht="36" customHeight="1" spans="1:20">
      <c r="A131" s="12">
        <v>136</v>
      </c>
      <c r="B131" s="22" t="s">
        <v>371</v>
      </c>
      <c r="C131" s="30" t="s">
        <v>372</v>
      </c>
      <c r="D131" s="12" t="s">
        <v>95</v>
      </c>
      <c r="E131" s="12" t="s">
        <v>83</v>
      </c>
      <c r="F131" s="12" t="s">
        <v>83</v>
      </c>
      <c r="G131" s="12" t="s">
        <v>83</v>
      </c>
      <c r="H131" s="12" t="s">
        <v>83</v>
      </c>
      <c r="I131" s="36">
        <f>13332744.49/10000</f>
        <v>1333.274449</v>
      </c>
      <c r="J131" s="36">
        <v>0</v>
      </c>
      <c r="K131" s="36">
        <f t="shared" si="5"/>
        <v>1333.274449</v>
      </c>
      <c r="L131" s="36">
        <v>5</v>
      </c>
      <c r="M131" s="40"/>
      <c r="N131" s="22"/>
      <c r="O131" s="20" t="s">
        <v>206</v>
      </c>
      <c r="T131" s="23"/>
    </row>
    <row r="132" s="1" customFormat="1" ht="36" customHeight="1" spans="1:20">
      <c r="A132" s="12">
        <v>137</v>
      </c>
      <c r="B132" s="22" t="s">
        <v>373</v>
      </c>
      <c r="C132" s="30" t="s">
        <v>374</v>
      </c>
      <c r="D132" s="12" t="s">
        <v>95</v>
      </c>
      <c r="E132" s="12" t="s">
        <v>83</v>
      </c>
      <c r="F132" s="12" t="s">
        <v>83</v>
      </c>
      <c r="G132" s="12" t="s">
        <v>83</v>
      </c>
      <c r="H132" s="12" t="s">
        <v>83</v>
      </c>
      <c r="I132" s="36">
        <f>25135293.29/10000</f>
        <v>2513.529329</v>
      </c>
      <c r="J132" s="36">
        <v>0</v>
      </c>
      <c r="K132" s="36">
        <f t="shared" si="5"/>
        <v>2513.529329</v>
      </c>
      <c r="L132" s="36">
        <v>10</v>
      </c>
      <c r="M132" s="40"/>
      <c r="N132" s="22"/>
      <c r="O132" s="20" t="s">
        <v>206</v>
      </c>
      <c r="T132" s="23"/>
    </row>
    <row r="133" s="1" customFormat="1" ht="36" customHeight="1" spans="1:20">
      <c r="A133" s="12">
        <v>139</v>
      </c>
      <c r="B133" s="22" t="s">
        <v>377</v>
      </c>
      <c r="C133" s="30" t="s">
        <v>378</v>
      </c>
      <c r="D133" s="12" t="s">
        <v>95</v>
      </c>
      <c r="E133" s="12" t="s">
        <v>83</v>
      </c>
      <c r="F133" s="12" t="s">
        <v>83</v>
      </c>
      <c r="G133" s="12" t="s">
        <v>83</v>
      </c>
      <c r="H133" s="12" t="s">
        <v>83</v>
      </c>
      <c r="I133" s="36">
        <f>111080842.82/10000</f>
        <v>11108.084282</v>
      </c>
      <c r="J133" s="36">
        <v>0</v>
      </c>
      <c r="K133" s="36">
        <f t="shared" si="5"/>
        <v>11108.084282</v>
      </c>
      <c r="L133" s="36">
        <v>55</v>
      </c>
      <c r="M133" s="40"/>
      <c r="N133" s="22"/>
      <c r="O133" s="20" t="s">
        <v>206</v>
      </c>
      <c r="T133" s="23"/>
    </row>
    <row r="134" s="1" customFormat="1" ht="36" customHeight="1" spans="1:20">
      <c r="A134" s="12">
        <v>140</v>
      </c>
      <c r="B134" s="22" t="s">
        <v>379</v>
      </c>
      <c r="C134" s="30" t="s">
        <v>380</v>
      </c>
      <c r="D134" s="12" t="s">
        <v>104</v>
      </c>
      <c r="E134" s="12" t="s">
        <v>83</v>
      </c>
      <c r="F134" s="12" t="s">
        <v>83</v>
      </c>
      <c r="G134" s="12" t="s">
        <v>83</v>
      </c>
      <c r="H134" s="12" t="s">
        <v>83</v>
      </c>
      <c r="I134" s="36">
        <f>18826409.82/10000</f>
        <v>1882.640982</v>
      </c>
      <c r="J134" s="36">
        <f>1327.43/10000</f>
        <v>0.132743</v>
      </c>
      <c r="K134" s="36">
        <f t="shared" si="5"/>
        <v>1882.508239</v>
      </c>
      <c r="L134" s="36">
        <v>5</v>
      </c>
      <c r="M134" s="40" t="s">
        <v>84</v>
      </c>
      <c r="N134" s="22"/>
      <c r="O134" s="20" t="s">
        <v>206</v>
      </c>
      <c r="T134" s="23"/>
    </row>
    <row r="135" s="1" customFormat="1" ht="36" customHeight="1" spans="1:20">
      <c r="A135" s="12">
        <v>142</v>
      </c>
      <c r="B135" s="22" t="s">
        <v>385</v>
      </c>
      <c r="C135" s="30" t="s">
        <v>386</v>
      </c>
      <c r="D135" s="12" t="s">
        <v>104</v>
      </c>
      <c r="E135" s="12" t="s">
        <v>83</v>
      </c>
      <c r="F135" s="12" t="s">
        <v>83</v>
      </c>
      <c r="G135" s="12" t="s">
        <v>83</v>
      </c>
      <c r="H135" s="12" t="s">
        <v>83</v>
      </c>
      <c r="I135" s="36">
        <f>138689612.71/10000</f>
        <v>13868.961271</v>
      </c>
      <c r="J135" s="36">
        <f>6517144.46/10000</f>
        <v>651.714446</v>
      </c>
      <c r="K135" s="36">
        <f t="shared" si="5"/>
        <v>13217.246825</v>
      </c>
      <c r="L135" s="36">
        <v>65</v>
      </c>
      <c r="M135" s="40" t="s">
        <v>84</v>
      </c>
      <c r="N135" s="22"/>
      <c r="O135" s="20" t="s">
        <v>206</v>
      </c>
      <c r="T135" s="23"/>
    </row>
    <row r="136" s="1" customFormat="1" ht="36" customHeight="1" spans="1:20">
      <c r="A136" s="12">
        <v>144</v>
      </c>
      <c r="B136" s="22" t="s">
        <v>389</v>
      </c>
      <c r="C136" s="30" t="s">
        <v>390</v>
      </c>
      <c r="D136" s="12" t="s">
        <v>88</v>
      </c>
      <c r="E136" s="12" t="s">
        <v>83</v>
      </c>
      <c r="F136" s="12" t="s">
        <v>83</v>
      </c>
      <c r="G136" s="12" t="s">
        <v>83</v>
      </c>
      <c r="H136" s="12" t="s">
        <v>83</v>
      </c>
      <c r="I136" s="36">
        <f>62218220.94/10000</f>
        <v>6221.822094</v>
      </c>
      <c r="J136" s="36">
        <v>0</v>
      </c>
      <c r="K136" s="36">
        <f t="shared" si="5"/>
        <v>6221.822094</v>
      </c>
      <c r="L136" s="36">
        <v>30</v>
      </c>
      <c r="M136" s="40"/>
      <c r="N136" s="22"/>
      <c r="O136" s="20" t="s">
        <v>206</v>
      </c>
      <c r="T136" s="23"/>
    </row>
    <row r="137" s="1" customFormat="1" ht="36" customHeight="1" spans="1:20">
      <c r="A137" s="12">
        <v>146</v>
      </c>
      <c r="B137" s="22" t="s">
        <v>391</v>
      </c>
      <c r="C137" s="30" t="s">
        <v>392</v>
      </c>
      <c r="D137" s="12" t="s">
        <v>82</v>
      </c>
      <c r="E137" s="12" t="s">
        <v>83</v>
      </c>
      <c r="F137" s="12" t="s">
        <v>83</v>
      </c>
      <c r="G137" s="12" t="s">
        <v>83</v>
      </c>
      <c r="H137" s="12" t="s">
        <v>83</v>
      </c>
      <c r="I137" s="36">
        <f>11324831.71/10000</f>
        <v>1132.483171</v>
      </c>
      <c r="J137" s="36">
        <v>14.08</v>
      </c>
      <c r="K137" s="36">
        <f t="shared" si="5"/>
        <v>1118.403171</v>
      </c>
      <c r="L137" s="36">
        <v>5</v>
      </c>
      <c r="M137" s="40" t="s">
        <v>84</v>
      </c>
      <c r="N137" s="22"/>
      <c r="O137" s="20" t="s">
        <v>206</v>
      </c>
      <c r="T137" s="23"/>
    </row>
    <row r="138" s="1" customFormat="1" ht="36" customHeight="1" spans="1:20">
      <c r="A138" s="12">
        <v>147</v>
      </c>
      <c r="B138" s="22" t="s">
        <v>393</v>
      </c>
      <c r="C138" s="30" t="s">
        <v>394</v>
      </c>
      <c r="D138" s="12" t="s">
        <v>304</v>
      </c>
      <c r="E138" s="12" t="s">
        <v>83</v>
      </c>
      <c r="F138" s="12" t="s">
        <v>83</v>
      </c>
      <c r="G138" s="12" t="s">
        <v>83</v>
      </c>
      <c r="H138" s="12" t="s">
        <v>83</v>
      </c>
      <c r="I138" s="36">
        <f>1123842347.09/10000</f>
        <v>112384.234709</v>
      </c>
      <c r="J138" s="36">
        <f>1683243.06/10000</f>
        <v>168.324306</v>
      </c>
      <c r="K138" s="36">
        <f t="shared" si="5"/>
        <v>112215.910403</v>
      </c>
      <c r="L138" s="36">
        <v>100</v>
      </c>
      <c r="M138" s="40" t="s">
        <v>84</v>
      </c>
      <c r="N138" s="22"/>
      <c r="O138" s="20" t="s">
        <v>206</v>
      </c>
      <c r="T138" s="23"/>
    </row>
    <row r="139" s="1" customFormat="1" ht="36" customHeight="1" spans="1:20">
      <c r="A139" s="12">
        <v>148</v>
      </c>
      <c r="B139" s="22" t="s">
        <v>395</v>
      </c>
      <c r="C139" s="30" t="s">
        <v>396</v>
      </c>
      <c r="D139" s="12" t="s">
        <v>140</v>
      </c>
      <c r="E139" s="12" t="s">
        <v>83</v>
      </c>
      <c r="F139" s="12" t="s">
        <v>83</v>
      </c>
      <c r="G139" s="12" t="s">
        <v>83</v>
      </c>
      <c r="H139" s="12" t="s">
        <v>83</v>
      </c>
      <c r="I139" s="36">
        <f>42016182.75/10000</f>
        <v>4201.618275</v>
      </c>
      <c r="J139" s="36">
        <v>0</v>
      </c>
      <c r="K139" s="36">
        <f t="shared" si="5"/>
        <v>4201.618275</v>
      </c>
      <c r="L139" s="36">
        <v>20</v>
      </c>
      <c r="M139" s="40"/>
      <c r="N139" s="22"/>
      <c r="O139" s="20" t="s">
        <v>206</v>
      </c>
      <c r="T139" s="23"/>
    </row>
    <row r="140" s="1" customFormat="1" ht="36" customHeight="1" spans="1:20">
      <c r="A140" s="12">
        <v>149</v>
      </c>
      <c r="B140" s="22" t="s">
        <v>397</v>
      </c>
      <c r="C140" s="30" t="s">
        <v>398</v>
      </c>
      <c r="D140" s="12" t="s">
        <v>95</v>
      </c>
      <c r="E140" s="12" t="s">
        <v>83</v>
      </c>
      <c r="F140" s="12" t="s">
        <v>83</v>
      </c>
      <c r="G140" s="12" t="s">
        <v>83</v>
      </c>
      <c r="H140" s="12" t="s">
        <v>83</v>
      </c>
      <c r="I140" s="36">
        <f>39107588.67/10000</f>
        <v>3910.758867</v>
      </c>
      <c r="J140" s="36">
        <f>54660.5/10000</f>
        <v>5.46605</v>
      </c>
      <c r="K140" s="36">
        <f t="shared" si="5"/>
        <v>3905.292817</v>
      </c>
      <c r="L140" s="36">
        <v>15</v>
      </c>
      <c r="M140" s="40" t="s">
        <v>84</v>
      </c>
      <c r="N140" s="22"/>
      <c r="O140" s="20" t="s">
        <v>206</v>
      </c>
      <c r="T140" s="23"/>
    </row>
    <row r="141" s="1" customFormat="1" ht="36" customHeight="1" spans="1:20">
      <c r="A141" s="12">
        <v>150</v>
      </c>
      <c r="B141" s="22" t="s">
        <v>399</v>
      </c>
      <c r="C141" s="30" t="s">
        <v>400</v>
      </c>
      <c r="D141" s="12" t="s">
        <v>95</v>
      </c>
      <c r="E141" s="12" t="s">
        <v>83</v>
      </c>
      <c r="F141" s="12" t="s">
        <v>83</v>
      </c>
      <c r="G141" s="12" t="s">
        <v>83</v>
      </c>
      <c r="H141" s="12" t="s">
        <v>83</v>
      </c>
      <c r="I141" s="36">
        <f>13371678.91/10000</f>
        <v>1337.167891</v>
      </c>
      <c r="J141" s="36">
        <v>0</v>
      </c>
      <c r="K141" s="36">
        <f t="shared" si="5"/>
        <v>1337.167891</v>
      </c>
      <c r="L141" s="36">
        <v>5</v>
      </c>
      <c r="M141" s="40"/>
      <c r="N141" s="22"/>
      <c r="O141" s="20" t="s">
        <v>206</v>
      </c>
      <c r="T141" s="23"/>
    </row>
    <row r="142" s="1" customFormat="1" ht="36" customHeight="1" spans="1:20">
      <c r="A142" s="12">
        <v>151</v>
      </c>
      <c r="B142" s="22" t="s">
        <v>401</v>
      </c>
      <c r="C142" s="30" t="s">
        <v>402</v>
      </c>
      <c r="D142" s="12" t="s">
        <v>304</v>
      </c>
      <c r="E142" s="12" t="s">
        <v>83</v>
      </c>
      <c r="F142" s="12" t="s">
        <v>83</v>
      </c>
      <c r="G142" s="12" t="s">
        <v>83</v>
      </c>
      <c r="H142" s="12" t="s">
        <v>83</v>
      </c>
      <c r="I142" s="14">
        <f>21515366.09/10000</f>
        <v>2151.536609</v>
      </c>
      <c r="J142" s="14">
        <v>0</v>
      </c>
      <c r="K142" s="36">
        <f t="shared" si="5"/>
        <v>2151.536609</v>
      </c>
      <c r="L142" s="14">
        <v>10</v>
      </c>
      <c r="M142" s="47"/>
      <c r="N142" s="22"/>
      <c r="O142" s="20" t="s">
        <v>206</v>
      </c>
      <c r="T142" s="23"/>
    </row>
    <row r="143" s="1" customFormat="1" ht="36" customHeight="1" spans="1:20">
      <c r="A143" s="12">
        <v>152</v>
      </c>
      <c r="B143" s="22" t="s">
        <v>403</v>
      </c>
      <c r="C143" s="30" t="s">
        <v>404</v>
      </c>
      <c r="D143" s="12" t="s">
        <v>95</v>
      </c>
      <c r="E143" s="12" t="s">
        <v>83</v>
      </c>
      <c r="F143" s="12" t="s">
        <v>83</v>
      </c>
      <c r="G143" s="12" t="s">
        <v>83</v>
      </c>
      <c r="H143" s="12" t="s">
        <v>83</v>
      </c>
      <c r="I143" s="14">
        <f>17630455.2/10000</f>
        <v>1763.04552</v>
      </c>
      <c r="J143" s="14">
        <v>0</v>
      </c>
      <c r="K143" s="36">
        <f t="shared" si="5"/>
        <v>1763.04552</v>
      </c>
      <c r="L143" s="14">
        <v>5</v>
      </c>
      <c r="M143" s="47"/>
      <c r="N143" s="22"/>
      <c r="O143" s="20" t="s">
        <v>206</v>
      </c>
      <c r="T143" s="23"/>
    </row>
    <row r="144" s="1" customFormat="1" ht="36" customHeight="1" spans="1:20">
      <c r="A144" s="12">
        <v>154</v>
      </c>
      <c r="B144" s="22" t="s">
        <v>405</v>
      </c>
      <c r="C144" s="30" t="s">
        <v>406</v>
      </c>
      <c r="D144" s="12" t="s">
        <v>104</v>
      </c>
      <c r="E144" s="12" t="s">
        <v>83</v>
      </c>
      <c r="F144" s="12" t="s">
        <v>83</v>
      </c>
      <c r="G144" s="12" t="s">
        <v>83</v>
      </c>
      <c r="H144" s="12" t="s">
        <v>83</v>
      </c>
      <c r="I144" s="14">
        <f>11690622.42/10000</f>
        <v>1169.062242</v>
      </c>
      <c r="J144" s="14">
        <v>0</v>
      </c>
      <c r="K144" s="36">
        <f t="shared" si="5"/>
        <v>1169.062242</v>
      </c>
      <c r="L144" s="14">
        <v>5</v>
      </c>
      <c r="M144" s="47"/>
      <c r="N144" s="22"/>
      <c r="O144" s="20" t="s">
        <v>206</v>
      </c>
      <c r="T144" s="23"/>
    </row>
    <row r="145" s="2" customFormat="1" ht="36" customHeight="1" spans="1:20">
      <c r="A145" s="42">
        <v>55</v>
      </c>
      <c r="B145" s="33" t="s">
        <v>204</v>
      </c>
      <c r="C145" s="43" t="s">
        <v>205</v>
      </c>
      <c r="D145" s="42" t="s">
        <v>82</v>
      </c>
      <c r="E145" s="42" t="s">
        <v>83</v>
      </c>
      <c r="F145" s="42" t="s">
        <v>83</v>
      </c>
      <c r="G145" s="42" t="s">
        <v>83</v>
      </c>
      <c r="H145" s="42" t="s">
        <v>83</v>
      </c>
      <c r="I145" s="48">
        <f>199582186.34/10000</f>
        <v>19958.218634</v>
      </c>
      <c r="J145" s="48">
        <v>0</v>
      </c>
      <c r="K145" s="49">
        <f t="shared" si="5"/>
        <v>19958.218634</v>
      </c>
      <c r="L145" s="48">
        <v>95</v>
      </c>
      <c r="M145" s="50"/>
      <c r="N145" s="33"/>
      <c r="O145" s="34" t="s">
        <v>206</v>
      </c>
      <c r="T145" s="41"/>
    </row>
    <row r="146" s="2" customFormat="1" ht="36" customHeight="1" spans="1:20">
      <c r="A146" s="42">
        <v>103</v>
      </c>
      <c r="B146" s="33" t="s">
        <v>302</v>
      </c>
      <c r="C146" s="43" t="s">
        <v>303</v>
      </c>
      <c r="D146" s="42" t="s">
        <v>304</v>
      </c>
      <c r="E146" s="42" t="s">
        <v>83</v>
      </c>
      <c r="F146" s="42" t="s">
        <v>83</v>
      </c>
      <c r="G146" s="42" t="s">
        <v>83</v>
      </c>
      <c r="H146" s="42" t="s">
        <v>83</v>
      </c>
      <c r="I146" s="48">
        <f>59929034.4/10000</f>
        <v>5992.90344</v>
      </c>
      <c r="J146" s="48">
        <v>0</v>
      </c>
      <c r="K146" s="49">
        <f t="shared" si="5"/>
        <v>5992.90344</v>
      </c>
      <c r="L146" s="48">
        <v>25</v>
      </c>
      <c r="M146" s="50"/>
      <c r="N146" s="33"/>
      <c r="O146" s="34" t="s">
        <v>206</v>
      </c>
      <c r="T146" s="41"/>
    </row>
    <row r="147" s="2" customFormat="1" ht="36" customHeight="1" spans="1:20">
      <c r="A147" s="42">
        <v>130</v>
      </c>
      <c r="B147" s="33" t="s">
        <v>361</v>
      </c>
      <c r="C147" s="43" t="s">
        <v>362</v>
      </c>
      <c r="D147" s="42" t="s">
        <v>88</v>
      </c>
      <c r="E147" s="42" t="s">
        <v>83</v>
      </c>
      <c r="F147" s="42" t="s">
        <v>83</v>
      </c>
      <c r="G147" s="42" t="s">
        <v>83</v>
      </c>
      <c r="H147" s="42" t="s">
        <v>83</v>
      </c>
      <c r="I147" s="48">
        <f>13892630.94/10000</f>
        <v>1389.263094</v>
      </c>
      <c r="J147" s="48">
        <v>0</v>
      </c>
      <c r="K147" s="49">
        <f t="shared" si="5"/>
        <v>1389.263094</v>
      </c>
      <c r="L147" s="48">
        <v>5</v>
      </c>
      <c r="M147" s="50"/>
      <c r="N147" s="33"/>
      <c r="O147" s="34" t="s">
        <v>206</v>
      </c>
      <c r="T147" s="41"/>
    </row>
    <row r="148" s="2" customFormat="1" ht="36" customHeight="1" spans="1:20">
      <c r="A148" s="42">
        <v>138</v>
      </c>
      <c r="B148" s="33" t="s">
        <v>375</v>
      </c>
      <c r="C148" s="43" t="s">
        <v>376</v>
      </c>
      <c r="D148" s="42" t="s">
        <v>82</v>
      </c>
      <c r="E148" s="42" t="s">
        <v>83</v>
      </c>
      <c r="F148" s="42" t="s">
        <v>83</v>
      </c>
      <c r="G148" s="42" t="s">
        <v>83</v>
      </c>
      <c r="H148" s="42" t="s">
        <v>83</v>
      </c>
      <c r="I148" s="48">
        <f>19147565.87/10000</f>
        <v>1914.756587</v>
      </c>
      <c r="J148" s="48">
        <v>0</v>
      </c>
      <c r="K148" s="49">
        <f t="shared" si="5"/>
        <v>1914.756587</v>
      </c>
      <c r="L148" s="48">
        <v>5</v>
      </c>
      <c r="M148" s="50"/>
      <c r="N148" s="33"/>
      <c r="O148" s="34" t="s">
        <v>206</v>
      </c>
      <c r="T148" s="41"/>
    </row>
    <row r="149" s="2" customFormat="1" ht="36" customHeight="1" spans="1:20">
      <c r="A149" s="42">
        <v>143</v>
      </c>
      <c r="B149" s="33" t="s">
        <v>387</v>
      </c>
      <c r="C149" s="43" t="s">
        <v>388</v>
      </c>
      <c r="D149" s="42" t="s">
        <v>134</v>
      </c>
      <c r="E149" s="42" t="s">
        <v>83</v>
      </c>
      <c r="F149" s="42" t="s">
        <v>83</v>
      </c>
      <c r="G149" s="42" t="s">
        <v>83</v>
      </c>
      <c r="H149" s="42" t="s">
        <v>83</v>
      </c>
      <c r="I149" s="48">
        <f>15452484.25/10000</f>
        <v>1545.248425</v>
      </c>
      <c r="J149" s="48">
        <v>0</v>
      </c>
      <c r="K149" s="49">
        <f t="shared" si="5"/>
        <v>1545.248425</v>
      </c>
      <c r="L149" s="48">
        <v>5</v>
      </c>
      <c r="M149" s="50"/>
      <c r="N149" s="33"/>
      <c r="O149" s="34" t="s">
        <v>206</v>
      </c>
      <c r="T149" s="41"/>
    </row>
    <row r="150" s="2" customFormat="1" ht="36" customHeight="1" spans="1:20">
      <c r="A150" s="42">
        <v>182</v>
      </c>
      <c r="B150" s="33" t="s">
        <v>450</v>
      </c>
      <c r="C150" s="43" t="s">
        <v>451</v>
      </c>
      <c r="D150" s="42" t="s">
        <v>95</v>
      </c>
      <c r="E150" s="42" t="s">
        <v>83</v>
      </c>
      <c r="F150" s="42" t="s">
        <v>83</v>
      </c>
      <c r="G150" s="42" t="s">
        <v>83</v>
      </c>
      <c r="H150" s="42" t="s">
        <v>83</v>
      </c>
      <c r="I150" s="48">
        <f>12604091/10000</f>
        <v>1260.4091</v>
      </c>
      <c r="J150" s="48">
        <f>6037.85/10000</f>
        <v>0.603785</v>
      </c>
      <c r="K150" s="49">
        <f t="shared" si="5"/>
        <v>1259.805315</v>
      </c>
      <c r="L150" s="48">
        <v>5</v>
      </c>
      <c r="M150" s="51" t="s">
        <v>84</v>
      </c>
      <c r="N150" s="33"/>
      <c r="O150" s="34" t="s">
        <v>206</v>
      </c>
      <c r="T150" s="41"/>
    </row>
    <row r="151" s="2" customFormat="1" ht="36" customHeight="1" spans="1:20">
      <c r="A151" s="42">
        <v>189</v>
      </c>
      <c r="B151" s="33" t="s">
        <v>467</v>
      </c>
      <c r="C151" s="43" t="s">
        <v>468</v>
      </c>
      <c r="D151" s="42" t="s">
        <v>383</v>
      </c>
      <c r="E151" s="42" t="s">
        <v>83</v>
      </c>
      <c r="F151" s="42" t="s">
        <v>83</v>
      </c>
      <c r="G151" s="42" t="s">
        <v>83</v>
      </c>
      <c r="H151" s="42" t="s">
        <v>83</v>
      </c>
      <c r="I151" s="48">
        <f>25871253.31/10000</f>
        <v>2587.125331</v>
      </c>
      <c r="J151" s="48">
        <v>0</v>
      </c>
      <c r="K151" s="49">
        <f t="shared" si="5"/>
        <v>2587.125331</v>
      </c>
      <c r="L151" s="48">
        <v>10</v>
      </c>
      <c r="M151" s="50"/>
      <c r="N151" s="33"/>
      <c r="O151" s="34" t="s">
        <v>206</v>
      </c>
      <c r="T151" s="41"/>
    </row>
    <row r="152" s="2" customFormat="1" ht="36" customHeight="1" spans="1:20">
      <c r="A152" s="42">
        <v>202</v>
      </c>
      <c r="B152" s="33" t="s">
        <v>486</v>
      </c>
      <c r="C152" s="43" t="s">
        <v>487</v>
      </c>
      <c r="D152" s="42" t="s">
        <v>454</v>
      </c>
      <c r="E152" s="42" t="s">
        <v>83</v>
      </c>
      <c r="F152" s="42" t="s">
        <v>83</v>
      </c>
      <c r="G152" s="42" t="s">
        <v>83</v>
      </c>
      <c r="H152" s="42" t="s">
        <v>83</v>
      </c>
      <c r="I152" s="48">
        <f>12117741.77/10000</f>
        <v>1211.774177</v>
      </c>
      <c r="J152" s="48">
        <v>0</v>
      </c>
      <c r="K152" s="49">
        <f t="shared" si="5"/>
        <v>1211.774177</v>
      </c>
      <c r="L152" s="48">
        <v>5</v>
      </c>
      <c r="M152" s="50"/>
      <c r="N152" s="33"/>
      <c r="O152" s="34" t="s">
        <v>206</v>
      </c>
      <c r="T152" s="41"/>
    </row>
    <row r="153" s="2" customFormat="1" ht="36" customHeight="1" spans="1:20">
      <c r="A153" s="42">
        <v>203</v>
      </c>
      <c r="B153" s="33" t="s">
        <v>488</v>
      </c>
      <c r="C153" s="43" t="s">
        <v>489</v>
      </c>
      <c r="D153" s="42" t="s">
        <v>237</v>
      </c>
      <c r="E153" s="42" t="s">
        <v>83</v>
      </c>
      <c r="F153" s="42" t="s">
        <v>83</v>
      </c>
      <c r="G153" s="42" t="s">
        <v>83</v>
      </c>
      <c r="H153" s="42" t="s">
        <v>83</v>
      </c>
      <c r="I153" s="48">
        <f>16163001.89/10000</f>
        <v>1616.300189</v>
      </c>
      <c r="J153" s="48">
        <v>0</v>
      </c>
      <c r="K153" s="49">
        <f t="shared" si="5"/>
        <v>1616.300189</v>
      </c>
      <c r="L153" s="48">
        <v>5</v>
      </c>
      <c r="M153" s="50"/>
      <c r="N153" s="33"/>
      <c r="O153" s="34" t="s">
        <v>206</v>
      </c>
      <c r="T153" s="41"/>
    </row>
    <row r="154" s="1" customFormat="1" ht="36" customHeight="1" spans="1:20">
      <c r="A154" s="44">
        <v>156</v>
      </c>
      <c r="B154" s="45" t="s">
        <v>407</v>
      </c>
      <c r="C154" s="13" t="s">
        <v>408</v>
      </c>
      <c r="D154" s="13" t="s">
        <v>104</v>
      </c>
      <c r="E154" s="15" t="s">
        <v>83</v>
      </c>
      <c r="F154" s="15" t="s">
        <v>83</v>
      </c>
      <c r="G154" s="15" t="s">
        <v>83</v>
      </c>
      <c r="H154" s="15" t="s">
        <v>83</v>
      </c>
      <c r="I154" s="14">
        <v>1851.6</v>
      </c>
      <c r="J154" s="14">
        <v>0</v>
      </c>
      <c r="K154" s="14">
        <f t="shared" si="5"/>
        <v>1851.6</v>
      </c>
      <c r="L154" s="14">
        <v>5</v>
      </c>
      <c r="M154" s="52"/>
      <c r="N154" s="12"/>
      <c r="O154" s="20" t="s">
        <v>409</v>
      </c>
      <c r="T154" s="23"/>
    </row>
    <row r="155" s="1" customFormat="1" ht="36" customHeight="1" spans="1:20">
      <c r="A155" s="15">
        <v>158</v>
      </c>
      <c r="B155" s="16" t="s">
        <v>410</v>
      </c>
      <c r="C155" s="30" t="s">
        <v>411</v>
      </c>
      <c r="D155" s="44" t="s">
        <v>197</v>
      </c>
      <c r="E155" s="15" t="s">
        <v>83</v>
      </c>
      <c r="F155" s="15" t="s">
        <v>83</v>
      </c>
      <c r="G155" s="15" t="s">
        <v>83</v>
      </c>
      <c r="H155" s="15" t="s">
        <v>83</v>
      </c>
      <c r="I155" s="14">
        <v>2876.83</v>
      </c>
      <c r="J155" s="14">
        <v>48.21</v>
      </c>
      <c r="K155" s="14">
        <f t="shared" si="5"/>
        <v>2828.62</v>
      </c>
      <c r="L155" s="14">
        <v>10</v>
      </c>
      <c r="M155" s="21" t="s">
        <v>412</v>
      </c>
      <c r="N155" s="22"/>
      <c r="O155" s="20" t="s">
        <v>409</v>
      </c>
      <c r="T155" s="23"/>
    </row>
    <row r="156" s="1" customFormat="1" ht="36" customHeight="1" spans="1:20">
      <c r="A156" s="15">
        <v>159</v>
      </c>
      <c r="B156" s="16" t="s">
        <v>413</v>
      </c>
      <c r="C156" s="30" t="s">
        <v>414</v>
      </c>
      <c r="D156" s="12" t="s">
        <v>82</v>
      </c>
      <c r="E156" s="15" t="s">
        <v>83</v>
      </c>
      <c r="F156" s="15" t="s">
        <v>83</v>
      </c>
      <c r="G156" s="15" t="s">
        <v>83</v>
      </c>
      <c r="H156" s="15" t="s">
        <v>83</v>
      </c>
      <c r="I156" s="14">
        <v>2700.96</v>
      </c>
      <c r="J156" s="14">
        <v>37.16</v>
      </c>
      <c r="K156" s="14">
        <f t="shared" ref="K156:K193" si="6">I156-J156</f>
        <v>2663.8</v>
      </c>
      <c r="L156" s="14">
        <f>(50000*2)/10000</f>
        <v>10</v>
      </c>
      <c r="M156" s="21" t="s">
        <v>313</v>
      </c>
      <c r="N156" s="22"/>
      <c r="O156" s="20" t="s">
        <v>409</v>
      </c>
      <c r="T156" s="23"/>
    </row>
    <row r="157" s="1" customFormat="1" ht="36" customHeight="1" spans="1:20">
      <c r="A157" s="15">
        <v>162</v>
      </c>
      <c r="B157" s="16" t="s">
        <v>415</v>
      </c>
      <c r="C157" s="30" t="s">
        <v>416</v>
      </c>
      <c r="D157" s="12" t="s">
        <v>134</v>
      </c>
      <c r="E157" s="15" t="s">
        <v>83</v>
      </c>
      <c r="F157" s="15" t="s">
        <v>83</v>
      </c>
      <c r="G157" s="15" t="s">
        <v>83</v>
      </c>
      <c r="H157" s="15" t="s">
        <v>83</v>
      </c>
      <c r="I157" s="14">
        <v>2728.65</v>
      </c>
      <c r="J157" s="14">
        <v>0</v>
      </c>
      <c r="K157" s="14">
        <f t="shared" si="6"/>
        <v>2728.65</v>
      </c>
      <c r="L157" s="14">
        <v>10</v>
      </c>
      <c r="M157" s="21"/>
      <c r="N157" s="22"/>
      <c r="O157" s="20" t="s">
        <v>409</v>
      </c>
      <c r="T157" s="23"/>
    </row>
    <row r="158" s="1" customFormat="1" ht="36" customHeight="1" spans="1:20">
      <c r="A158" s="15">
        <v>164</v>
      </c>
      <c r="B158" s="16" t="s">
        <v>419</v>
      </c>
      <c r="C158" s="30" t="s">
        <v>420</v>
      </c>
      <c r="D158" s="12" t="s">
        <v>82</v>
      </c>
      <c r="E158" s="15" t="s">
        <v>83</v>
      </c>
      <c r="F158" s="15" t="s">
        <v>83</v>
      </c>
      <c r="G158" s="15" t="s">
        <v>83</v>
      </c>
      <c r="H158" s="15" t="s">
        <v>83</v>
      </c>
      <c r="I158" s="14">
        <v>13274.31</v>
      </c>
      <c r="J158" s="14">
        <v>0</v>
      </c>
      <c r="K158" s="14">
        <f t="shared" si="6"/>
        <v>13274.31</v>
      </c>
      <c r="L158" s="14">
        <v>65</v>
      </c>
      <c r="M158" s="21"/>
      <c r="N158" s="22"/>
      <c r="O158" s="20" t="s">
        <v>409</v>
      </c>
      <c r="T158" s="23"/>
    </row>
    <row r="159" s="1" customFormat="1" ht="36" customHeight="1" spans="1:20">
      <c r="A159" s="15">
        <v>165</v>
      </c>
      <c r="B159" s="16" t="s">
        <v>421</v>
      </c>
      <c r="C159" s="30" t="s">
        <v>422</v>
      </c>
      <c r="D159" s="12" t="s">
        <v>82</v>
      </c>
      <c r="E159" s="15" t="s">
        <v>83</v>
      </c>
      <c r="F159" s="15" t="s">
        <v>83</v>
      </c>
      <c r="G159" s="15" t="s">
        <v>83</v>
      </c>
      <c r="H159" s="15" t="s">
        <v>83</v>
      </c>
      <c r="I159" s="14">
        <v>4317.14</v>
      </c>
      <c r="J159" s="14">
        <v>4.76</v>
      </c>
      <c r="K159" s="14">
        <f t="shared" si="6"/>
        <v>4312.38</v>
      </c>
      <c r="L159" s="14">
        <f>(50000*4)/10000</f>
        <v>20</v>
      </c>
      <c r="M159" s="21" t="s">
        <v>423</v>
      </c>
      <c r="N159" s="22"/>
      <c r="O159" s="20" t="s">
        <v>409</v>
      </c>
      <c r="T159" s="23"/>
    </row>
    <row r="160" s="1" customFormat="1" ht="36" customHeight="1" spans="1:20">
      <c r="A160" s="15">
        <v>166</v>
      </c>
      <c r="B160" s="16" t="s">
        <v>424</v>
      </c>
      <c r="C160" s="30" t="s">
        <v>425</v>
      </c>
      <c r="D160" s="44" t="s">
        <v>134</v>
      </c>
      <c r="E160" s="15" t="s">
        <v>83</v>
      </c>
      <c r="F160" s="15" t="s">
        <v>83</v>
      </c>
      <c r="G160" s="15" t="s">
        <v>83</v>
      </c>
      <c r="H160" s="15" t="s">
        <v>83</v>
      </c>
      <c r="I160" s="14">
        <v>1611.44</v>
      </c>
      <c r="J160" s="14">
        <v>0</v>
      </c>
      <c r="K160" s="14">
        <f t="shared" si="6"/>
        <v>1611.44</v>
      </c>
      <c r="L160" s="14">
        <v>5</v>
      </c>
      <c r="M160" s="21"/>
      <c r="N160" s="22"/>
      <c r="O160" s="20" t="s">
        <v>409</v>
      </c>
      <c r="T160" s="23"/>
    </row>
    <row r="161" s="1" customFormat="1" ht="36" customHeight="1" spans="1:20">
      <c r="A161" s="15">
        <v>167</v>
      </c>
      <c r="B161" s="16" t="s">
        <v>426</v>
      </c>
      <c r="C161" s="30" t="s">
        <v>427</v>
      </c>
      <c r="D161" s="12" t="s">
        <v>82</v>
      </c>
      <c r="E161" s="15" t="s">
        <v>83</v>
      </c>
      <c r="F161" s="15" t="s">
        <v>83</v>
      </c>
      <c r="G161" s="15" t="s">
        <v>83</v>
      </c>
      <c r="H161" s="15" t="s">
        <v>83</v>
      </c>
      <c r="I161" s="14">
        <v>1131.06</v>
      </c>
      <c r="J161" s="14">
        <v>0</v>
      </c>
      <c r="K161" s="14">
        <f t="shared" si="6"/>
        <v>1131.06</v>
      </c>
      <c r="L161" s="14">
        <v>5</v>
      </c>
      <c r="M161" s="21"/>
      <c r="N161" s="22"/>
      <c r="O161" s="20" t="s">
        <v>409</v>
      </c>
      <c r="T161" s="23"/>
    </row>
    <row r="162" s="1" customFormat="1" ht="36" customHeight="1" spans="1:20">
      <c r="A162" s="15">
        <v>168</v>
      </c>
      <c r="B162" s="16" t="s">
        <v>428</v>
      </c>
      <c r="C162" s="30" t="s">
        <v>429</v>
      </c>
      <c r="D162" s="44" t="s">
        <v>82</v>
      </c>
      <c r="E162" s="15" t="s">
        <v>83</v>
      </c>
      <c r="F162" s="15" t="s">
        <v>83</v>
      </c>
      <c r="G162" s="15" t="s">
        <v>83</v>
      </c>
      <c r="H162" s="15" t="s">
        <v>83</v>
      </c>
      <c r="I162" s="14">
        <v>1626.45</v>
      </c>
      <c r="J162" s="14">
        <v>3.62</v>
      </c>
      <c r="K162" s="14">
        <f t="shared" si="6"/>
        <v>1622.83</v>
      </c>
      <c r="L162" s="14">
        <v>5</v>
      </c>
      <c r="M162" s="21" t="s">
        <v>430</v>
      </c>
      <c r="N162" s="22"/>
      <c r="O162" s="20" t="s">
        <v>409</v>
      </c>
      <c r="T162" s="23"/>
    </row>
    <row r="163" s="1" customFormat="1" ht="36" customHeight="1" spans="1:20">
      <c r="A163" s="15">
        <v>170</v>
      </c>
      <c r="B163" s="16" t="s">
        <v>431</v>
      </c>
      <c r="C163" s="30" t="s">
        <v>432</v>
      </c>
      <c r="D163" s="44" t="s">
        <v>140</v>
      </c>
      <c r="E163" s="15" t="s">
        <v>83</v>
      </c>
      <c r="F163" s="15" t="s">
        <v>83</v>
      </c>
      <c r="G163" s="15" t="s">
        <v>83</v>
      </c>
      <c r="H163" s="15" t="s">
        <v>83</v>
      </c>
      <c r="I163" s="14">
        <v>4505.54</v>
      </c>
      <c r="J163" s="14">
        <v>0</v>
      </c>
      <c r="K163" s="14">
        <f t="shared" si="6"/>
        <v>4505.54</v>
      </c>
      <c r="L163" s="14">
        <v>20</v>
      </c>
      <c r="M163" s="21"/>
      <c r="N163" s="22"/>
      <c r="O163" s="20" t="s">
        <v>409</v>
      </c>
      <c r="T163" s="23"/>
    </row>
    <row r="164" s="1" customFormat="1" ht="36" customHeight="1" spans="1:20">
      <c r="A164" s="15">
        <v>171</v>
      </c>
      <c r="B164" s="16" t="s">
        <v>54</v>
      </c>
      <c r="C164" s="30" t="s">
        <v>55</v>
      </c>
      <c r="D164" s="44" t="s">
        <v>95</v>
      </c>
      <c r="E164" s="15" t="s">
        <v>83</v>
      </c>
      <c r="F164" s="15" t="s">
        <v>83</v>
      </c>
      <c r="G164" s="15" t="s">
        <v>83</v>
      </c>
      <c r="H164" s="15" t="s">
        <v>83</v>
      </c>
      <c r="I164" s="14">
        <v>1017.11</v>
      </c>
      <c r="J164" s="14">
        <v>102.54</v>
      </c>
      <c r="K164" s="14">
        <f t="shared" si="6"/>
        <v>914.57</v>
      </c>
      <c r="L164" s="14">
        <v>0</v>
      </c>
      <c r="M164" s="21" t="s">
        <v>433</v>
      </c>
      <c r="N164" s="22"/>
      <c r="O164" s="20" t="s">
        <v>409</v>
      </c>
      <c r="T164" s="23"/>
    </row>
    <row r="165" s="1" customFormat="1" ht="36" customHeight="1" spans="1:20">
      <c r="A165" s="15">
        <v>172</v>
      </c>
      <c r="B165" s="16" t="s">
        <v>434</v>
      </c>
      <c r="C165" s="30" t="s">
        <v>435</v>
      </c>
      <c r="D165" s="44" t="s">
        <v>134</v>
      </c>
      <c r="E165" s="15" t="s">
        <v>83</v>
      </c>
      <c r="F165" s="15" t="s">
        <v>83</v>
      </c>
      <c r="G165" s="15" t="s">
        <v>83</v>
      </c>
      <c r="H165" s="15" t="s">
        <v>83</v>
      </c>
      <c r="I165" s="14">
        <v>1217.19</v>
      </c>
      <c r="J165" s="14">
        <v>0</v>
      </c>
      <c r="K165" s="14">
        <f t="shared" si="6"/>
        <v>1217.19</v>
      </c>
      <c r="L165" s="14">
        <v>5</v>
      </c>
      <c r="M165" s="21"/>
      <c r="N165" s="22"/>
      <c r="O165" s="20" t="s">
        <v>409</v>
      </c>
      <c r="T165" s="23"/>
    </row>
    <row r="166" s="1" customFormat="1" ht="36" customHeight="1" spans="1:20">
      <c r="A166" s="15">
        <v>174</v>
      </c>
      <c r="B166" s="16" t="s">
        <v>436</v>
      </c>
      <c r="C166" s="30" t="s">
        <v>437</v>
      </c>
      <c r="D166" s="44" t="s">
        <v>140</v>
      </c>
      <c r="E166" s="15" t="s">
        <v>83</v>
      </c>
      <c r="F166" s="15" t="s">
        <v>83</v>
      </c>
      <c r="G166" s="15" t="s">
        <v>83</v>
      </c>
      <c r="H166" s="15" t="s">
        <v>83</v>
      </c>
      <c r="I166" s="14">
        <v>3499.4</v>
      </c>
      <c r="J166" s="14">
        <v>59.84</v>
      </c>
      <c r="K166" s="14">
        <f t="shared" si="6"/>
        <v>3439.56</v>
      </c>
      <c r="L166" s="14">
        <v>15</v>
      </c>
      <c r="M166" s="21" t="s">
        <v>438</v>
      </c>
      <c r="N166" s="22"/>
      <c r="O166" s="20" t="s">
        <v>409</v>
      </c>
      <c r="T166" s="23"/>
    </row>
    <row r="167" s="1" customFormat="1" ht="36" customHeight="1" spans="1:20">
      <c r="A167" s="15">
        <v>177</v>
      </c>
      <c r="B167" s="16" t="s">
        <v>442</v>
      </c>
      <c r="C167" s="30" t="s">
        <v>443</v>
      </c>
      <c r="D167" s="44" t="s">
        <v>104</v>
      </c>
      <c r="E167" s="15" t="s">
        <v>83</v>
      </c>
      <c r="F167" s="15" t="s">
        <v>83</v>
      </c>
      <c r="G167" s="15" t="s">
        <v>83</v>
      </c>
      <c r="H167" s="15" t="s">
        <v>83</v>
      </c>
      <c r="I167" s="14">
        <v>8905.61</v>
      </c>
      <c r="J167" s="14">
        <v>0.93</v>
      </c>
      <c r="K167" s="14">
        <f t="shared" si="6"/>
        <v>8904.68</v>
      </c>
      <c r="L167" s="14">
        <v>40</v>
      </c>
      <c r="M167" s="21" t="s">
        <v>444</v>
      </c>
      <c r="N167" s="22"/>
      <c r="O167" s="20" t="s">
        <v>409</v>
      </c>
      <c r="T167" s="23"/>
    </row>
    <row r="168" s="1" customFormat="1" ht="36" customHeight="1" spans="1:20">
      <c r="A168" s="15">
        <v>180</v>
      </c>
      <c r="B168" s="16" t="s">
        <v>445</v>
      </c>
      <c r="C168" s="30" t="s">
        <v>446</v>
      </c>
      <c r="D168" s="44" t="s">
        <v>82</v>
      </c>
      <c r="E168" s="15" t="s">
        <v>83</v>
      </c>
      <c r="F168" s="15" t="s">
        <v>83</v>
      </c>
      <c r="G168" s="15" t="s">
        <v>83</v>
      </c>
      <c r="H168" s="15" t="s">
        <v>83</v>
      </c>
      <c r="I168" s="14">
        <v>1588.21</v>
      </c>
      <c r="J168" s="14">
        <v>0</v>
      </c>
      <c r="K168" s="14">
        <f t="shared" si="6"/>
        <v>1588.21</v>
      </c>
      <c r="L168" s="14">
        <v>5</v>
      </c>
      <c r="M168" s="21"/>
      <c r="N168" s="22"/>
      <c r="O168" s="20" t="s">
        <v>409</v>
      </c>
      <c r="T168" s="23"/>
    </row>
    <row r="169" s="1" customFormat="1" ht="36" customHeight="1" spans="1:20">
      <c r="A169" s="15">
        <v>181</v>
      </c>
      <c r="B169" s="16" t="s">
        <v>447</v>
      </c>
      <c r="C169" s="30" t="s">
        <v>448</v>
      </c>
      <c r="D169" s="44" t="s">
        <v>134</v>
      </c>
      <c r="E169" s="15" t="s">
        <v>83</v>
      </c>
      <c r="F169" s="15" t="s">
        <v>83</v>
      </c>
      <c r="G169" s="15" t="s">
        <v>83</v>
      </c>
      <c r="H169" s="15" t="s">
        <v>83</v>
      </c>
      <c r="I169" s="14">
        <v>1591.28</v>
      </c>
      <c r="J169" s="14">
        <v>23.59</v>
      </c>
      <c r="K169" s="14">
        <f t="shared" si="6"/>
        <v>1567.69</v>
      </c>
      <c r="L169" s="14">
        <v>5</v>
      </c>
      <c r="M169" s="21" t="s">
        <v>449</v>
      </c>
      <c r="N169" s="22"/>
      <c r="O169" s="20" t="s">
        <v>409</v>
      </c>
      <c r="T169" s="23"/>
    </row>
    <row r="170" s="1" customFormat="1" ht="36" customHeight="1" spans="1:20">
      <c r="A170" s="15">
        <v>183</v>
      </c>
      <c r="B170" s="16" t="s">
        <v>452</v>
      </c>
      <c r="C170" s="30" t="s">
        <v>453</v>
      </c>
      <c r="D170" s="44" t="s">
        <v>454</v>
      </c>
      <c r="E170" s="15" t="s">
        <v>83</v>
      </c>
      <c r="F170" s="15" t="s">
        <v>83</v>
      </c>
      <c r="G170" s="15" t="s">
        <v>83</v>
      </c>
      <c r="H170" s="15" t="s">
        <v>83</v>
      </c>
      <c r="I170" s="14">
        <v>2411.11</v>
      </c>
      <c r="J170" s="14">
        <v>0</v>
      </c>
      <c r="K170" s="14">
        <f t="shared" si="6"/>
        <v>2411.11</v>
      </c>
      <c r="L170" s="14">
        <v>10</v>
      </c>
      <c r="M170" s="21"/>
      <c r="N170" s="22"/>
      <c r="O170" s="20" t="s">
        <v>409</v>
      </c>
      <c r="T170" s="23"/>
    </row>
    <row r="171" s="1" customFormat="1" ht="36" customHeight="1" spans="1:20">
      <c r="A171" s="15">
        <v>184</v>
      </c>
      <c r="B171" s="16" t="s">
        <v>455</v>
      </c>
      <c r="C171" s="30" t="s">
        <v>456</v>
      </c>
      <c r="D171" s="44" t="s">
        <v>134</v>
      </c>
      <c r="E171" s="15" t="s">
        <v>83</v>
      </c>
      <c r="F171" s="15" t="s">
        <v>83</v>
      </c>
      <c r="G171" s="15" t="s">
        <v>83</v>
      </c>
      <c r="H171" s="15" t="s">
        <v>83</v>
      </c>
      <c r="I171" s="14">
        <v>2198.19</v>
      </c>
      <c r="J171" s="14">
        <v>0</v>
      </c>
      <c r="K171" s="14">
        <f t="shared" si="6"/>
        <v>2198.19</v>
      </c>
      <c r="L171" s="14">
        <v>10</v>
      </c>
      <c r="M171" s="21"/>
      <c r="N171" s="22"/>
      <c r="O171" s="20" t="s">
        <v>409</v>
      </c>
      <c r="T171" s="23"/>
    </row>
    <row r="172" s="1" customFormat="1" ht="36" customHeight="1" spans="1:20">
      <c r="A172" s="12">
        <v>185</v>
      </c>
      <c r="B172" s="16" t="s">
        <v>457</v>
      </c>
      <c r="C172" s="45" t="s">
        <v>458</v>
      </c>
      <c r="D172" s="44" t="s">
        <v>82</v>
      </c>
      <c r="E172" s="15" t="s">
        <v>83</v>
      </c>
      <c r="F172" s="15" t="s">
        <v>83</v>
      </c>
      <c r="G172" s="15" t="s">
        <v>83</v>
      </c>
      <c r="H172" s="15" t="s">
        <v>83</v>
      </c>
      <c r="I172" s="14">
        <v>120741.58</v>
      </c>
      <c r="J172" s="14">
        <v>0</v>
      </c>
      <c r="K172" s="14">
        <f t="shared" si="6"/>
        <v>120741.58</v>
      </c>
      <c r="L172" s="14">
        <v>100</v>
      </c>
      <c r="M172" s="47"/>
      <c r="N172" s="22"/>
      <c r="O172" s="20" t="s">
        <v>409</v>
      </c>
      <c r="T172" s="23"/>
    </row>
    <row r="173" s="1" customFormat="1" ht="36" customHeight="1" spans="1:20">
      <c r="A173" s="12">
        <v>186</v>
      </c>
      <c r="B173" s="16" t="s">
        <v>459</v>
      </c>
      <c r="C173" s="45" t="s">
        <v>460</v>
      </c>
      <c r="D173" s="44" t="s">
        <v>95</v>
      </c>
      <c r="E173" s="15" t="s">
        <v>83</v>
      </c>
      <c r="F173" s="15" t="s">
        <v>83</v>
      </c>
      <c r="G173" s="15" t="s">
        <v>83</v>
      </c>
      <c r="H173" s="15" t="s">
        <v>83</v>
      </c>
      <c r="I173" s="14">
        <v>2771.26</v>
      </c>
      <c r="J173" s="14">
        <v>0</v>
      </c>
      <c r="K173" s="14">
        <f t="shared" si="6"/>
        <v>2771.26</v>
      </c>
      <c r="L173" s="14">
        <v>10</v>
      </c>
      <c r="M173" s="47"/>
      <c r="N173" s="22"/>
      <c r="O173" s="20" t="s">
        <v>409</v>
      </c>
      <c r="T173" s="23"/>
    </row>
    <row r="174" s="1" customFormat="1" ht="36" customHeight="1" spans="1:20">
      <c r="A174" s="15">
        <v>187</v>
      </c>
      <c r="B174" s="16" t="s">
        <v>461</v>
      </c>
      <c r="C174" s="17" t="s">
        <v>462</v>
      </c>
      <c r="D174" s="15" t="s">
        <v>95</v>
      </c>
      <c r="E174" s="15" t="s">
        <v>83</v>
      </c>
      <c r="F174" s="15" t="s">
        <v>83</v>
      </c>
      <c r="G174" s="15" t="s">
        <v>83</v>
      </c>
      <c r="H174" s="15" t="s">
        <v>83</v>
      </c>
      <c r="I174" s="19">
        <v>1288.12</v>
      </c>
      <c r="J174" s="19">
        <v>0</v>
      </c>
      <c r="K174" s="19">
        <f t="shared" si="6"/>
        <v>1288.12</v>
      </c>
      <c r="L174" s="19">
        <v>5</v>
      </c>
      <c r="M174" s="21"/>
      <c r="N174" s="22"/>
      <c r="O174" s="20" t="s">
        <v>463</v>
      </c>
      <c r="T174" s="23"/>
    </row>
    <row r="175" s="1" customFormat="1" ht="36" customHeight="1" spans="1:20">
      <c r="A175" s="15">
        <v>188</v>
      </c>
      <c r="B175" s="16" t="s">
        <v>464</v>
      </c>
      <c r="C175" s="17" t="s">
        <v>465</v>
      </c>
      <c r="D175" s="15" t="s">
        <v>88</v>
      </c>
      <c r="E175" s="15" t="s">
        <v>83</v>
      </c>
      <c r="F175" s="15" t="s">
        <v>83</v>
      </c>
      <c r="G175" s="15" t="s">
        <v>83</v>
      </c>
      <c r="H175" s="15" t="s">
        <v>83</v>
      </c>
      <c r="I175" s="19">
        <v>1018.22</v>
      </c>
      <c r="J175" s="19">
        <v>0.96</v>
      </c>
      <c r="K175" s="19">
        <f t="shared" si="6"/>
        <v>1017.26</v>
      </c>
      <c r="L175" s="19">
        <v>5</v>
      </c>
      <c r="M175" s="21" t="s">
        <v>466</v>
      </c>
      <c r="N175" s="22"/>
      <c r="O175" s="20" t="s">
        <v>463</v>
      </c>
      <c r="T175" s="23"/>
    </row>
    <row r="176" s="1" customFormat="1" ht="36" customHeight="1" spans="1:20">
      <c r="A176" s="15">
        <v>190</v>
      </c>
      <c r="B176" s="16" t="s">
        <v>469</v>
      </c>
      <c r="C176" s="46" t="s">
        <v>470</v>
      </c>
      <c r="D176" s="15" t="s">
        <v>82</v>
      </c>
      <c r="E176" s="15" t="s">
        <v>83</v>
      </c>
      <c r="F176" s="15" t="s">
        <v>83</v>
      </c>
      <c r="G176" s="15" t="s">
        <v>83</v>
      </c>
      <c r="H176" s="15" t="s">
        <v>83</v>
      </c>
      <c r="I176" s="19">
        <v>1667.63</v>
      </c>
      <c r="J176" s="19">
        <v>0</v>
      </c>
      <c r="K176" s="19">
        <f t="shared" si="6"/>
        <v>1667.63</v>
      </c>
      <c r="L176" s="19">
        <v>5</v>
      </c>
      <c r="M176" s="21"/>
      <c r="N176" s="22"/>
      <c r="O176" s="20" t="s">
        <v>463</v>
      </c>
      <c r="T176" s="23"/>
    </row>
    <row r="177" s="1" customFormat="1" ht="36" customHeight="1" spans="1:20">
      <c r="A177" s="15">
        <v>192</v>
      </c>
      <c r="B177" s="16" t="s">
        <v>471</v>
      </c>
      <c r="C177" s="46" t="s">
        <v>472</v>
      </c>
      <c r="D177" s="15" t="s">
        <v>134</v>
      </c>
      <c r="E177" s="15" t="s">
        <v>83</v>
      </c>
      <c r="F177" s="15" t="s">
        <v>83</v>
      </c>
      <c r="G177" s="15" t="s">
        <v>83</v>
      </c>
      <c r="H177" s="15" t="s">
        <v>83</v>
      </c>
      <c r="I177" s="19">
        <v>1140.28</v>
      </c>
      <c r="J177" s="19">
        <v>0</v>
      </c>
      <c r="K177" s="19">
        <f t="shared" si="6"/>
        <v>1140.28</v>
      </c>
      <c r="L177" s="19">
        <v>5</v>
      </c>
      <c r="M177" s="21"/>
      <c r="N177" s="22"/>
      <c r="O177" s="20" t="s">
        <v>463</v>
      </c>
      <c r="T177" s="23"/>
    </row>
    <row r="178" s="1" customFormat="1" ht="36" customHeight="1" spans="1:20">
      <c r="A178" s="15">
        <v>193</v>
      </c>
      <c r="B178" s="16" t="s">
        <v>473</v>
      </c>
      <c r="C178" s="46" t="s">
        <v>474</v>
      </c>
      <c r="D178" s="15" t="s">
        <v>95</v>
      </c>
      <c r="E178" s="15" t="s">
        <v>83</v>
      </c>
      <c r="F178" s="15" t="s">
        <v>83</v>
      </c>
      <c r="G178" s="15" t="s">
        <v>83</v>
      </c>
      <c r="H178" s="15" t="s">
        <v>83</v>
      </c>
      <c r="I178" s="19">
        <v>1165.4</v>
      </c>
      <c r="J178" s="19">
        <v>0</v>
      </c>
      <c r="K178" s="19">
        <f t="shared" si="6"/>
        <v>1165.4</v>
      </c>
      <c r="L178" s="19">
        <v>5</v>
      </c>
      <c r="M178" s="21"/>
      <c r="N178" s="22"/>
      <c r="O178" s="20" t="s">
        <v>463</v>
      </c>
      <c r="T178" s="23"/>
    </row>
    <row r="179" s="1" customFormat="1" ht="36" customHeight="1" spans="1:20">
      <c r="A179" s="15">
        <v>194</v>
      </c>
      <c r="B179" s="16" t="s">
        <v>475</v>
      </c>
      <c r="C179" s="46" t="s">
        <v>476</v>
      </c>
      <c r="D179" s="15" t="s">
        <v>134</v>
      </c>
      <c r="E179" s="15" t="s">
        <v>83</v>
      </c>
      <c r="F179" s="15" t="s">
        <v>83</v>
      </c>
      <c r="G179" s="15" t="s">
        <v>83</v>
      </c>
      <c r="H179" s="15" t="s">
        <v>83</v>
      </c>
      <c r="I179" s="19">
        <v>1019.24</v>
      </c>
      <c r="J179" s="19">
        <v>1.8</v>
      </c>
      <c r="K179" s="19">
        <f t="shared" si="6"/>
        <v>1017.44</v>
      </c>
      <c r="L179" s="19">
        <v>5</v>
      </c>
      <c r="M179" s="21" t="s">
        <v>477</v>
      </c>
      <c r="N179" s="22"/>
      <c r="O179" s="20" t="s">
        <v>463</v>
      </c>
      <c r="T179" s="23"/>
    </row>
    <row r="180" s="1" customFormat="1" ht="36" customHeight="1" spans="1:20">
      <c r="A180" s="15">
        <v>195</v>
      </c>
      <c r="B180" s="16" t="s">
        <v>478</v>
      </c>
      <c r="C180" s="46" t="s">
        <v>479</v>
      </c>
      <c r="D180" s="15" t="s">
        <v>82</v>
      </c>
      <c r="E180" s="15" t="s">
        <v>83</v>
      </c>
      <c r="F180" s="15" t="s">
        <v>83</v>
      </c>
      <c r="G180" s="15" t="s">
        <v>83</v>
      </c>
      <c r="H180" s="15" t="s">
        <v>83</v>
      </c>
      <c r="I180" s="19">
        <v>2807.81</v>
      </c>
      <c r="J180" s="19">
        <v>0</v>
      </c>
      <c r="K180" s="19">
        <f t="shared" si="6"/>
        <v>2807.81</v>
      </c>
      <c r="L180" s="19">
        <v>10</v>
      </c>
      <c r="M180" s="21"/>
      <c r="N180" s="22"/>
      <c r="O180" s="20" t="s">
        <v>463</v>
      </c>
      <c r="T180" s="23"/>
    </row>
    <row r="181" s="1" customFormat="1" ht="36" customHeight="1" spans="1:20">
      <c r="A181" s="15">
        <v>196</v>
      </c>
      <c r="B181" s="16" t="s">
        <v>480</v>
      </c>
      <c r="C181" s="46" t="s">
        <v>481</v>
      </c>
      <c r="D181" s="15" t="s">
        <v>134</v>
      </c>
      <c r="E181" s="15" t="s">
        <v>83</v>
      </c>
      <c r="F181" s="15" t="s">
        <v>83</v>
      </c>
      <c r="G181" s="15" t="s">
        <v>83</v>
      </c>
      <c r="H181" s="15" t="s">
        <v>83</v>
      </c>
      <c r="I181" s="19">
        <v>1269.44</v>
      </c>
      <c r="J181" s="19">
        <v>0</v>
      </c>
      <c r="K181" s="19">
        <f t="shared" si="6"/>
        <v>1269.44</v>
      </c>
      <c r="L181" s="19">
        <v>5</v>
      </c>
      <c r="M181" s="21"/>
      <c r="N181" s="22"/>
      <c r="O181" s="20" t="s">
        <v>463</v>
      </c>
      <c r="T181" s="23"/>
    </row>
    <row r="182" s="1" customFormat="1" ht="36" customHeight="1" spans="1:20">
      <c r="A182" s="15">
        <v>197</v>
      </c>
      <c r="B182" s="16" t="s">
        <v>482</v>
      </c>
      <c r="C182" s="46" t="s">
        <v>483</v>
      </c>
      <c r="D182" s="15" t="s">
        <v>134</v>
      </c>
      <c r="E182" s="15" t="s">
        <v>83</v>
      </c>
      <c r="F182" s="15" t="s">
        <v>83</v>
      </c>
      <c r="G182" s="15" t="s">
        <v>83</v>
      </c>
      <c r="H182" s="15" t="s">
        <v>83</v>
      </c>
      <c r="I182" s="19">
        <v>8675.71</v>
      </c>
      <c r="J182" s="19">
        <v>0</v>
      </c>
      <c r="K182" s="19">
        <f t="shared" si="6"/>
        <v>8675.71</v>
      </c>
      <c r="L182" s="19">
        <v>40</v>
      </c>
      <c r="M182" s="21"/>
      <c r="N182" s="22"/>
      <c r="O182" s="20" t="s">
        <v>463</v>
      </c>
      <c r="T182" s="23"/>
    </row>
    <row r="183" s="1" customFormat="1" ht="36" customHeight="1" spans="1:20">
      <c r="A183" s="15">
        <v>200</v>
      </c>
      <c r="B183" s="16" t="s">
        <v>484</v>
      </c>
      <c r="C183" s="46" t="s">
        <v>485</v>
      </c>
      <c r="D183" s="15" t="s">
        <v>82</v>
      </c>
      <c r="E183" s="15" t="s">
        <v>83</v>
      </c>
      <c r="F183" s="15" t="s">
        <v>83</v>
      </c>
      <c r="G183" s="15" t="s">
        <v>83</v>
      </c>
      <c r="H183" s="15" t="s">
        <v>83</v>
      </c>
      <c r="I183" s="19">
        <v>1118.05</v>
      </c>
      <c r="J183" s="19">
        <v>0</v>
      </c>
      <c r="K183" s="19">
        <f t="shared" si="6"/>
        <v>1118.05</v>
      </c>
      <c r="L183" s="19">
        <v>5</v>
      </c>
      <c r="M183" s="21"/>
      <c r="N183" s="22"/>
      <c r="O183" s="20" t="s">
        <v>463</v>
      </c>
      <c r="T183" s="23"/>
    </row>
    <row r="184" s="1" customFormat="1" ht="36" customHeight="1" spans="1:20">
      <c r="A184" s="15">
        <v>205</v>
      </c>
      <c r="B184" s="16" t="s">
        <v>490</v>
      </c>
      <c r="C184" s="46" t="s">
        <v>491</v>
      </c>
      <c r="D184" s="15" t="s">
        <v>140</v>
      </c>
      <c r="E184" s="15" t="s">
        <v>83</v>
      </c>
      <c r="F184" s="15" t="s">
        <v>83</v>
      </c>
      <c r="G184" s="15" t="s">
        <v>83</v>
      </c>
      <c r="H184" s="15" t="s">
        <v>83</v>
      </c>
      <c r="I184" s="19">
        <v>2192.81</v>
      </c>
      <c r="J184" s="19">
        <v>0</v>
      </c>
      <c r="K184" s="19">
        <f t="shared" si="6"/>
        <v>2192.81</v>
      </c>
      <c r="L184" s="19">
        <v>10</v>
      </c>
      <c r="M184" s="21"/>
      <c r="N184" s="22"/>
      <c r="O184" s="20" t="s">
        <v>463</v>
      </c>
      <c r="T184" s="23"/>
    </row>
    <row r="185" s="1" customFormat="1" ht="36" customHeight="1" spans="1:20">
      <c r="A185" s="15">
        <v>206</v>
      </c>
      <c r="B185" s="16" t="s">
        <v>492</v>
      </c>
      <c r="C185" s="46" t="s">
        <v>493</v>
      </c>
      <c r="D185" s="15" t="s">
        <v>82</v>
      </c>
      <c r="E185" s="15" t="s">
        <v>83</v>
      </c>
      <c r="F185" s="15" t="s">
        <v>83</v>
      </c>
      <c r="G185" s="15" t="s">
        <v>83</v>
      </c>
      <c r="H185" s="15" t="s">
        <v>83</v>
      </c>
      <c r="I185" s="19">
        <v>3723.67</v>
      </c>
      <c r="J185" s="19">
        <v>0</v>
      </c>
      <c r="K185" s="19">
        <f t="shared" si="6"/>
        <v>3723.67</v>
      </c>
      <c r="L185" s="19">
        <v>15</v>
      </c>
      <c r="M185" s="21"/>
      <c r="N185" s="22"/>
      <c r="O185" s="20" t="s">
        <v>463</v>
      </c>
      <c r="T185" s="23"/>
    </row>
    <row r="186" s="1" customFormat="1" ht="36" customHeight="1" spans="1:20">
      <c r="A186" s="15">
        <v>207</v>
      </c>
      <c r="B186" s="16" t="s">
        <v>494</v>
      </c>
      <c r="C186" s="46" t="s">
        <v>495</v>
      </c>
      <c r="D186" s="15" t="s">
        <v>88</v>
      </c>
      <c r="E186" s="15" t="s">
        <v>83</v>
      </c>
      <c r="F186" s="15" t="s">
        <v>83</v>
      </c>
      <c r="G186" s="15" t="s">
        <v>83</v>
      </c>
      <c r="H186" s="15" t="s">
        <v>83</v>
      </c>
      <c r="I186" s="19">
        <v>1570.23</v>
      </c>
      <c r="J186" s="19">
        <v>0</v>
      </c>
      <c r="K186" s="19">
        <f t="shared" si="6"/>
        <v>1570.23</v>
      </c>
      <c r="L186" s="19">
        <v>5</v>
      </c>
      <c r="M186" s="21"/>
      <c r="N186" s="22"/>
      <c r="O186" s="20" t="s">
        <v>463</v>
      </c>
      <c r="T186" s="23"/>
    </row>
    <row r="187" s="1" customFormat="1" ht="36" customHeight="1" spans="1:20">
      <c r="A187" s="15">
        <v>208</v>
      </c>
      <c r="B187" s="16" t="s">
        <v>496</v>
      </c>
      <c r="C187" s="46" t="s">
        <v>497</v>
      </c>
      <c r="D187" s="15" t="s">
        <v>88</v>
      </c>
      <c r="E187" s="15" t="s">
        <v>83</v>
      </c>
      <c r="F187" s="15" t="s">
        <v>83</v>
      </c>
      <c r="G187" s="15" t="s">
        <v>83</v>
      </c>
      <c r="H187" s="15" t="s">
        <v>83</v>
      </c>
      <c r="I187" s="19">
        <v>2609.55</v>
      </c>
      <c r="J187" s="19">
        <v>0</v>
      </c>
      <c r="K187" s="19">
        <f t="shared" si="6"/>
        <v>2609.55</v>
      </c>
      <c r="L187" s="19">
        <v>10</v>
      </c>
      <c r="M187" s="21"/>
      <c r="N187" s="22"/>
      <c r="O187" s="20" t="s">
        <v>463</v>
      </c>
      <c r="T187" s="23"/>
    </row>
    <row r="188" s="1" customFormat="1" ht="36" customHeight="1" spans="1:20">
      <c r="A188" s="15">
        <v>209</v>
      </c>
      <c r="B188" s="16" t="s">
        <v>498</v>
      </c>
      <c r="C188" s="46" t="s">
        <v>499</v>
      </c>
      <c r="D188" s="15" t="s">
        <v>88</v>
      </c>
      <c r="E188" s="15" t="s">
        <v>83</v>
      </c>
      <c r="F188" s="15" t="s">
        <v>83</v>
      </c>
      <c r="G188" s="15" t="s">
        <v>83</v>
      </c>
      <c r="H188" s="15" t="s">
        <v>83</v>
      </c>
      <c r="I188" s="19">
        <v>1764.7</v>
      </c>
      <c r="J188" s="19">
        <v>5.63</v>
      </c>
      <c r="K188" s="19">
        <f t="shared" si="6"/>
        <v>1759.07</v>
      </c>
      <c r="L188" s="19">
        <v>5</v>
      </c>
      <c r="M188" s="21" t="s">
        <v>84</v>
      </c>
      <c r="N188" s="22"/>
      <c r="O188" s="20" t="s">
        <v>463</v>
      </c>
      <c r="T188" s="23"/>
    </row>
    <row r="189" s="1" customFormat="1" ht="36" customHeight="1" spans="1:20">
      <c r="A189" s="15">
        <v>210</v>
      </c>
      <c r="B189" s="16" t="s">
        <v>57</v>
      </c>
      <c r="C189" s="46" t="s">
        <v>58</v>
      </c>
      <c r="D189" s="15" t="s">
        <v>140</v>
      </c>
      <c r="E189" s="15" t="s">
        <v>83</v>
      </c>
      <c r="F189" s="15" t="s">
        <v>83</v>
      </c>
      <c r="G189" s="15" t="s">
        <v>83</v>
      </c>
      <c r="H189" s="15" t="s">
        <v>83</v>
      </c>
      <c r="I189" s="19">
        <v>85.37</v>
      </c>
      <c r="J189" s="19">
        <v>0</v>
      </c>
      <c r="K189" s="19">
        <f t="shared" si="6"/>
        <v>85.37</v>
      </c>
      <c r="L189" s="19">
        <v>0</v>
      </c>
      <c r="M189" s="21"/>
      <c r="N189" s="22"/>
      <c r="O189" s="20" t="s">
        <v>463</v>
      </c>
      <c r="T189" s="23"/>
    </row>
    <row r="190" s="1" customFormat="1" ht="36" customHeight="1" spans="1:20">
      <c r="A190" s="15">
        <v>211</v>
      </c>
      <c r="B190" s="16" t="s">
        <v>500</v>
      </c>
      <c r="C190" s="46" t="s">
        <v>501</v>
      </c>
      <c r="D190" s="15" t="s">
        <v>454</v>
      </c>
      <c r="E190" s="15" t="s">
        <v>83</v>
      </c>
      <c r="F190" s="15" t="s">
        <v>83</v>
      </c>
      <c r="G190" s="15" t="s">
        <v>83</v>
      </c>
      <c r="H190" s="15" t="s">
        <v>83</v>
      </c>
      <c r="I190" s="19">
        <v>1928.37</v>
      </c>
      <c r="J190" s="19">
        <v>0</v>
      </c>
      <c r="K190" s="19">
        <f t="shared" si="6"/>
        <v>1928.37</v>
      </c>
      <c r="L190" s="19">
        <v>5</v>
      </c>
      <c r="M190" s="21"/>
      <c r="N190" s="22"/>
      <c r="O190" s="20" t="s">
        <v>463</v>
      </c>
      <c r="T190" s="23"/>
    </row>
    <row r="191" s="1" customFormat="1" ht="36" customHeight="1" spans="1:20">
      <c r="A191" s="15">
        <v>212</v>
      </c>
      <c r="B191" s="16" t="s">
        <v>59</v>
      </c>
      <c r="C191" s="46" t="s">
        <v>60</v>
      </c>
      <c r="D191" s="15" t="s">
        <v>134</v>
      </c>
      <c r="E191" s="15" t="s">
        <v>83</v>
      </c>
      <c r="F191" s="15" t="s">
        <v>83</v>
      </c>
      <c r="G191" s="15" t="s">
        <v>83</v>
      </c>
      <c r="H191" s="15" t="s">
        <v>83</v>
      </c>
      <c r="I191" s="19">
        <v>10975.76</v>
      </c>
      <c r="J191" s="19">
        <v>10386.14</v>
      </c>
      <c r="K191" s="19">
        <f t="shared" si="6"/>
        <v>589.620000000001</v>
      </c>
      <c r="L191" s="19">
        <v>0</v>
      </c>
      <c r="M191" s="21" t="s">
        <v>502</v>
      </c>
      <c r="N191" s="22"/>
      <c r="O191" s="20" t="s">
        <v>463</v>
      </c>
      <c r="T191" s="23"/>
    </row>
    <row r="192" s="1" customFormat="1" ht="36" customHeight="1" spans="1:20">
      <c r="A192" s="15">
        <v>214</v>
      </c>
      <c r="B192" s="16" t="s">
        <v>503</v>
      </c>
      <c r="C192" s="46" t="s">
        <v>504</v>
      </c>
      <c r="D192" s="15" t="s">
        <v>82</v>
      </c>
      <c r="E192" s="15" t="s">
        <v>83</v>
      </c>
      <c r="F192" s="15" t="s">
        <v>83</v>
      </c>
      <c r="G192" s="15" t="s">
        <v>83</v>
      </c>
      <c r="H192" s="15" t="s">
        <v>83</v>
      </c>
      <c r="I192" s="19">
        <v>2111.06</v>
      </c>
      <c r="J192" s="19">
        <v>0</v>
      </c>
      <c r="K192" s="19">
        <f t="shared" si="6"/>
        <v>2111.06</v>
      </c>
      <c r="L192" s="19">
        <v>10</v>
      </c>
      <c r="M192" s="21"/>
      <c r="N192" s="22"/>
      <c r="O192" s="20" t="s">
        <v>463</v>
      </c>
      <c r="T192" s="23"/>
    </row>
    <row r="193" s="1" customFormat="1" ht="36" customHeight="1" spans="1:20">
      <c r="A193" s="12">
        <v>215</v>
      </c>
      <c r="B193" s="22" t="s">
        <v>505</v>
      </c>
      <c r="C193" s="30" t="s">
        <v>506</v>
      </c>
      <c r="D193" s="12" t="s">
        <v>134</v>
      </c>
      <c r="E193" s="12" t="s">
        <v>83</v>
      </c>
      <c r="F193" s="12" t="s">
        <v>83</v>
      </c>
      <c r="G193" s="12" t="s">
        <v>83</v>
      </c>
      <c r="H193" s="12" t="s">
        <v>83</v>
      </c>
      <c r="I193" s="36">
        <v>6315.21</v>
      </c>
      <c r="J193" s="36">
        <v>1749.38</v>
      </c>
      <c r="K193" s="36">
        <f t="shared" si="6"/>
        <v>4565.83</v>
      </c>
      <c r="L193" s="36">
        <v>20</v>
      </c>
      <c r="M193" s="40" t="s">
        <v>507</v>
      </c>
      <c r="N193" s="22"/>
      <c r="O193" s="20" t="s">
        <v>463</v>
      </c>
      <c r="T193" s="23"/>
    </row>
    <row r="194" s="1" customFormat="1" ht="36" customHeight="1" spans="1:20">
      <c r="A194" s="12">
        <v>39</v>
      </c>
      <c r="B194" s="22" t="s">
        <v>508</v>
      </c>
      <c r="C194" s="30" t="s">
        <v>509</v>
      </c>
      <c r="D194" s="12"/>
      <c r="E194" s="22"/>
      <c r="F194" s="22"/>
      <c r="G194" s="22"/>
      <c r="H194" s="47"/>
      <c r="I194" s="14"/>
      <c r="J194" s="14"/>
      <c r="K194" s="59"/>
      <c r="L194" s="60">
        <v>0</v>
      </c>
      <c r="M194" s="61"/>
      <c r="N194" s="22" t="s">
        <v>510</v>
      </c>
      <c r="O194" s="20"/>
      <c r="S194" s="66"/>
      <c r="T194" s="67"/>
    </row>
    <row r="195" s="1" customFormat="1" ht="36" customHeight="1" spans="1:20">
      <c r="A195" s="12">
        <v>169</v>
      </c>
      <c r="B195" s="22" t="s">
        <v>61</v>
      </c>
      <c r="C195" s="30" t="s">
        <v>62</v>
      </c>
      <c r="D195" s="22"/>
      <c r="E195" s="22"/>
      <c r="F195" s="22"/>
      <c r="G195" s="22"/>
      <c r="H195" s="47"/>
      <c r="I195" s="14"/>
      <c r="J195" s="14"/>
      <c r="K195" s="59"/>
      <c r="L195" s="60">
        <v>0</v>
      </c>
      <c r="M195" s="61"/>
      <c r="N195" s="22" t="s">
        <v>510</v>
      </c>
      <c r="O195" s="20"/>
      <c r="S195" s="66"/>
      <c r="T195" s="67"/>
    </row>
    <row r="196" s="1" customFormat="1" ht="36" customHeight="1" spans="1:20">
      <c r="A196" s="12">
        <v>201</v>
      </c>
      <c r="B196" s="22" t="s">
        <v>64</v>
      </c>
      <c r="C196" s="30" t="s">
        <v>65</v>
      </c>
      <c r="D196" s="12"/>
      <c r="E196" s="22"/>
      <c r="F196" s="22"/>
      <c r="G196" s="22"/>
      <c r="H196" s="47"/>
      <c r="I196" s="14"/>
      <c r="J196" s="14"/>
      <c r="K196" s="59"/>
      <c r="L196" s="60">
        <v>0</v>
      </c>
      <c r="M196" s="61"/>
      <c r="N196" s="22" t="s">
        <v>510</v>
      </c>
      <c r="O196" s="20"/>
      <c r="S196" s="66"/>
      <c r="T196" s="67"/>
    </row>
    <row r="197" s="3" customFormat="1" ht="36" customHeight="1" spans="1:20">
      <c r="A197" s="53" t="s">
        <v>511</v>
      </c>
      <c r="B197" s="54"/>
      <c r="C197" s="55"/>
      <c r="D197" s="56"/>
      <c r="E197" s="57"/>
      <c r="F197" s="57"/>
      <c r="G197" s="57"/>
      <c r="H197" s="58"/>
      <c r="I197" s="62"/>
      <c r="J197" s="62"/>
      <c r="K197" s="63"/>
      <c r="L197" s="62">
        <f>SUM(L4:L196)</f>
        <v>4300</v>
      </c>
      <c r="M197" s="64"/>
      <c r="N197" s="57"/>
      <c r="O197" s="65"/>
      <c r="S197" s="68"/>
      <c r="T197" s="69"/>
    </row>
  </sheetData>
  <mergeCells count="16">
    <mergeCell ref="A1:N1"/>
    <mergeCell ref="A197:C19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dataValidations count="1">
    <dataValidation type="list" allowBlank="1" showInputMessage="1" showErrorMessage="1" sqref="E4:H193">
      <formula1>"是,否"</formula1>
    </dataValidation>
  </dataValidations>
  <pageMargins left="0.314583333333333" right="0.314583333333333" top="0.747916666666667" bottom="0.747916666666667" header="0.314583333333333" footer="0.314583333333333"/>
  <pageSetup paperSize="9" scale="34" firstPageNumber="4" fitToHeight="0" orientation="landscape" useFirstPageNumber="1"/>
  <headerFooter>
    <oddFooter>&amp;C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 </vt:lpstr>
      <vt:lpstr>汇总表  (3)</vt:lpstr>
      <vt:lpstr>汇总表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hxcpa</dc:creator>
  <cp:lastModifiedBy>A姬艳丽</cp:lastModifiedBy>
  <dcterms:created xsi:type="dcterms:W3CDTF">2022-09-19T09:27:00Z</dcterms:created>
  <dcterms:modified xsi:type="dcterms:W3CDTF">2022-10-08T09:56:48Z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0E020863D8E74997934F2FB0766FABFA</vt:lpwstr>
  </property>
</Properties>
</file>